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os Muñoz\Desktop\Capaco\COMISION VIVIENDAS\MUVH\CHE ROGA PORA\ESTUDIO ECONOMICO\ULTIMOS 13-12-23\2024\a presentar\AFD\Nueva panilla\ULTIMA PRESENTACION AL MUVH\"/>
    </mc:Choice>
  </mc:AlternateContent>
  <bookViews>
    <workbookView xWindow="0" yWindow="0" windowWidth="28800" windowHeight="11835" tabRatio="928"/>
  </bookViews>
  <sheets>
    <sheet name="1- DATOS DEL PROYECTO" sheetId="67" r:id="rId1"/>
    <sheet name="2- INFRAESTRUCTURA" sheetId="62" r:id="rId2"/>
    <sheet name="3- INDIRECTOS Y COSTOS  ADM" sheetId="64" r:id="rId3"/>
    <sheet name="4-COSTOS DE TRANS Y FIDUCIA" sheetId="97" r:id="rId4"/>
    <sheet name="5- COSTO FINANCIERO AFD" sheetId="116" r:id="rId5"/>
    <sheet name="6-CUADRO RESUMEN " sheetId="38" r:id="rId6"/>
    <sheet name="RESUMEN PARA PLATAFORMA " sheetId="120" r:id="rId7"/>
    <sheet name="ESTRUCTURA DE COSTOS T1" sheetId="121" r:id="rId8"/>
    <sheet name="ESTRUCTURA DE COSTOS T2" sheetId="122" r:id="rId9"/>
    <sheet name="ESTRUCTURA DE COSTOS T3" sheetId="123" r:id="rId10"/>
    <sheet name="ESTRUCTURA DE COSTOS T4" sheetId="124" r:id="rId11"/>
    <sheet name="ESTRUCTURA DE COSTOS T5" sheetId="125" r:id="rId12"/>
    <sheet name="ESTRUCTURA DE COSTOS T6" sheetId="126" r:id="rId13"/>
    <sheet name="ESTRUCTURA DE COSTOS T7" sheetId="127" r:id="rId14"/>
    <sheet name="ESTRUCTURA DE COSTOS T8" sheetId="128" r:id="rId15"/>
  </sheets>
  <externalReferences>
    <externalReference r:id="rId16"/>
  </externalReferences>
  <definedNames>
    <definedName name="__R" localSheetId="4">#REF!</definedName>
    <definedName name="__R" localSheetId="7">#REF!</definedName>
    <definedName name="__R" localSheetId="8">#REF!</definedName>
    <definedName name="__R" localSheetId="9">#REF!</definedName>
    <definedName name="__R" localSheetId="10">#REF!</definedName>
    <definedName name="__R" localSheetId="11">#REF!</definedName>
    <definedName name="__R" localSheetId="12">#REF!</definedName>
    <definedName name="__R" localSheetId="13">#REF!</definedName>
    <definedName name="__R" localSheetId="14">#REF!</definedName>
    <definedName name="__R" localSheetId="6">#REF!</definedName>
    <definedName name="__R">#REF!</definedName>
    <definedName name="_1Sin_nombre" localSheetId="4">#REF!</definedName>
    <definedName name="_1Sin_nombre" localSheetId="7">#REF!</definedName>
    <definedName name="_1Sin_nombre" localSheetId="8">#REF!</definedName>
    <definedName name="_1Sin_nombre" localSheetId="9">#REF!</definedName>
    <definedName name="_1Sin_nombre" localSheetId="10">#REF!</definedName>
    <definedName name="_1Sin_nombre" localSheetId="11">#REF!</definedName>
    <definedName name="_1Sin_nombre" localSheetId="12">#REF!</definedName>
    <definedName name="_1Sin_nombre" localSheetId="13">#REF!</definedName>
    <definedName name="_1Sin_nombre" localSheetId="14">#REF!</definedName>
    <definedName name="_1Sin_nombre" localSheetId="6">#REF!</definedName>
    <definedName name="_1Sin_nombre">#REF!</definedName>
    <definedName name="_62" localSheetId="4" hidden="1">#REF!</definedName>
    <definedName name="_62" localSheetId="7" hidden="1">#REF!</definedName>
    <definedName name="_62" localSheetId="8" hidden="1">#REF!</definedName>
    <definedName name="_62" localSheetId="9" hidden="1">#REF!</definedName>
    <definedName name="_62" localSheetId="10" hidden="1">#REF!</definedName>
    <definedName name="_62" localSheetId="11" hidden="1">#REF!</definedName>
    <definedName name="_62" localSheetId="12" hidden="1">#REF!</definedName>
    <definedName name="_62" localSheetId="13" hidden="1">#REF!</definedName>
    <definedName name="_62" localSheetId="14" hidden="1">#REF!</definedName>
    <definedName name="_62" localSheetId="6" hidden="1">#REF!</definedName>
    <definedName name="_62" hidden="1">#REF!</definedName>
    <definedName name="_63" localSheetId="4" hidden="1">#REF!</definedName>
    <definedName name="_63" localSheetId="7" hidden="1">#REF!</definedName>
    <definedName name="_63" localSheetId="8" hidden="1">#REF!</definedName>
    <definedName name="_63" localSheetId="9" hidden="1">#REF!</definedName>
    <definedName name="_63" localSheetId="10" hidden="1">#REF!</definedName>
    <definedName name="_63" localSheetId="11" hidden="1">#REF!</definedName>
    <definedName name="_63" localSheetId="12" hidden="1">#REF!</definedName>
    <definedName name="_63" localSheetId="13" hidden="1">#REF!</definedName>
    <definedName name="_63" localSheetId="14" hidden="1">#REF!</definedName>
    <definedName name="_63" localSheetId="6" hidden="1">#REF!</definedName>
    <definedName name="_63" hidden="1">#REF!</definedName>
    <definedName name="_64" localSheetId="4" hidden="1">#REF!</definedName>
    <definedName name="_64" localSheetId="7" hidden="1">#REF!</definedName>
    <definedName name="_64" localSheetId="8" hidden="1">#REF!</definedName>
    <definedName name="_64" localSheetId="9" hidden="1">#REF!</definedName>
    <definedName name="_64" localSheetId="10" hidden="1">#REF!</definedName>
    <definedName name="_64" localSheetId="11" hidden="1">#REF!</definedName>
    <definedName name="_64" localSheetId="12" hidden="1">#REF!</definedName>
    <definedName name="_64" localSheetId="13" hidden="1">#REF!</definedName>
    <definedName name="_64" localSheetId="14" hidden="1">#REF!</definedName>
    <definedName name="_64" localSheetId="6" hidden="1">#REF!</definedName>
    <definedName name="_64" hidden="1">#REF!</definedName>
    <definedName name="_65" localSheetId="4" hidden="1">#REF!</definedName>
    <definedName name="_65" localSheetId="7" hidden="1">#REF!</definedName>
    <definedName name="_65" localSheetId="8" hidden="1">#REF!</definedName>
    <definedName name="_65" localSheetId="9" hidden="1">#REF!</definedName>
    <definedName name="_65" localSheetId="10" hidden="1">#REF!</definedName>
    <definedName name="_65" localSheetId="11" hidden="1">#REF!</definedName>
    <definedName name="_65" localSheetId="12" hidden="1">#REF!</definedName>
    <definedName name="_65" localSheetId="13" hidden="1">#REF!</definedName>
    <definedName name="_65" localSheetId="14" hidden="1">#REF!</definedName>
    <definedName name="_65" localSheetId="6" hidden="1">#REF!</definedName>
    <definedName name="_65" hidden="1">#REF!</definedName>
    <definedName name="_bas2" localSheetId="4">#REF!</definedName>
    <definedName name="_bas2" localSheetId="7">#REF!</definedName>
    <definedName name="_bas2" localSheetId="8">#REF!</definedName>
    <definedName name="_bas2" localSheetId="9">#REF!</definedName>
    <definedName name="_bas2" localSheetId="10">#REF!</definedName>
    <definedName name="_bas2" localSheetId="11">#REF!</definedName>
    <definedName name="_bas2" localSheetId="12">#REF!</definedName>
    <definedName name="_bas2" localSheetId="13">#REF!</definedName>
    <definedName name="_bas2" localSheetId="14">#REF!</definedName>
    <definedName name="_bas2" localSheetId="6">#REF!</definedName>
    <definedName name="_bas2">#REF!</definedName>
    <definedName name="_cap20" localSheetId="4">#REF!</definedName>
    <definedName name="_cap20" localSheetId="7">#REF!</definedName>
    <definedName name="_cap20" localSheetId="8">#REF!</definedName>
    <definedName name="_cap20" localSheetId="9">#REF!</definedName>
    <definedName name="_cap20" localSheetId="10">#REF!</definedName>
    <definedName name="_cap20" localSheetId="11">#REF!</definedName>
    <definedName name="_cap20" localSheetId="12">#REF!</definedName>
    <definedName name="_cap20" localSheetId="13">#REF!</definedName>
    <definedName name="_cap20" localSheetId="14">#REF!</definedName>
    <definedName name="_cap20" localSheetId="6">#REF!</definedName>
    <definedName name="_cap20">#REF!</definedName>
    <definedName name="_COPIA" localSheetId="4" hidden="1">#REF!</definedName>
    <definedName name="_COPIA" localSheetId="7" hidden="1">#REF!</definedName>
    <definedName name="_COPIA" localSheetId="8" hidden="1">#REF!</definedName>
    <definedName name="_COPIA" localSheetId="9" hidden="1">#REF!</definedName>
    <definedName name="_COPIA" localSheetId="10" hidden="1">#REF!</definedName>
    <definedName name="_COPIA" localSheetId="11" hidden="1">#REF!</definedName>
    <definedName name="_COPIA" localSheetId="12" hidden="1">#REF!</definedName>
    <definedName name="_COPIA" localSheetId="13" hidden="1">#REF!</definedName>
    <definedName name="_COPIA" localSheetId="14" hidden="1">#REF!</definedName>
    <definedName name="_COPIA" localSheetId="6" hidden="1">#REF!</definedName>
    <definedName name="_COPIA" hidden="1">#REF!</definedName>
    <definedName name="_Fill" localSheetId="4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6" hidden="1">#REF!</definedName>
    <definedName name="_Fill" hidden="1">#REF!</definedName>
    <definedName name="_hor110" localSheetId="4">#REF!</definedName>
    <definedName name="_hor110" localSheetId="7">#REF!</definedName>
    <definedName name="_hor110" localSheetId="8">#REF!</definedName>
    <definedName name="_hor110" localSheetId="9">#REF!</definedName>
    <definedName name="_hor110" localSheetId="10">#REF!</definedName>
    <definedName name="_hor110" localSheetId="11">#REF!</definedName>
    <definedName name="_hor110" localSheetId="12">#REF!</definedName>
    <definedName name="_hor110" localSheetId="13">#REF!</definedName>
    <definedName name="_hor110" localSheetId="14">#REF!</definedName>
    <definedName name="_hor110" localSheetId="6">#REF!</definedName>
    <definedName name="_hor110">#REF!</definedName>
    <definedName name="_hor150" localSheetId="4">#REF!</definedName>
    <definedName name="_hor150" localSheetId="7">#REF!</definedName>
    <definedName name="_hor150" localSheetId="8">#REF!</definedName>
    <definedName name="_hor150" localSheetId="9">#REF!</definedName>
    <definedName name="_hor150" localSheetId="10">#REF!</definedName>
    <definedName name="_hor150" localSheetId="11">#REF!</definedName>
    <definedName name="_hor150" localSheetId="12">#REF!</definedName>
    <definedName name="_hor150" localSheetId="13">#REF!</definedName>
    <definedName name="_hor150" localSheetId="14">#REF!</definedName>
    <definedName name="_hor150" localSheetId="6">#REF!</definedName>
    <definedName name="_hor150">#REF!</definedName>
    <definedName name="_hor90" localSheetId="4">#REF!</definedName>
    <definedName name="_hor90" localSheetId="7">#REF!</definedName>
    <definedName name="_hor90" localSheetId="8">#REF!</definedName>
    <definedName name="_hor90" localSheetId="9">#REF!</definedName>
    <definedName name="_hor90" localSheetId="10">#REF!</definedName>
    <definedName name="_hor90" localSheetId="11">#REF!</definedName>
    <definedName name="_hor90" localSheetId="12">#REF!</definedName>
    <definedName name="_hor90" localSheetId="13">#REF!</definedName>
    <definedName name="_hor90" localSheetId="14">#REF!</definedName>
    <definedName name="_hor90" localSheetId="6">#REF!</definedName>
    <definedName name="_hor90">#REF!</definedName>
    <definedName name="_Key1" localSheetId="4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6" hidden="1">#REF!</definedName>
    <definedName name="_Key2" hidden="1">#REF!</definedName>
    <definedName name="_mc800" localSheetId="4">#REF!</definedName>
    <definedName name="_mc800" localSheetId="7">#REF!</definedName>
    <definedName name="_mc800" localSheetId="8">#REF!</definedName>
    <definedName name="_mc800" localSheetId="9">#REF!</definedName>
    <definedName name="_mc800" localSheetId="10">#REF!</definedName>
    <definedName name="_mc800" localSheetId="11">#REF!</definedName>
    <definedName name="_mc800" localSheetId="12">#REF!</definedName>
    <definedName name="_mc800" localSheetId="13">#REF!</definedName>
    <definedName name="_mc800" localSheetId="14">#REF!</definedName>
    <definedName name="_mc800" localSheetId="6">#REF!</definedName>
    <definedName name="_mc800">#REF!</definedName>
    <definedName name="_Order1" hidden="1">0</definedName>
    <definedName name="_Order2" hidden="1">0</definedName>
    <definedName name="_R" localSheetId="4">#REF!</definedName>
    <definedName name="_R" localSheetId="7">#REF!</definedName>
    <definedName name="_R" localSheetId="8">#REF!</definedName>
    <definedName name="_R" localSheetId="9">#REF!</definedName>
    <definedName name="_R" localSheetId="10">#REF!</definedName>
    <definedName name="_R" localSheetId="11">#REF!</definedName>
    <definedName name="_R" localSheetId="12">#REF!</definedName>
    <definedName name="_R" localSheetId="13">#REF!</definedName>
    <definedName name="_R" localSheetId="14">#REF!</definedName>
    <definedName name="_R" localSheetId="6">#REF!</definedName>
    <definedName name="_R">#REF!</definedName>
    <definedName name="_Sa24" localSheetId="4">#REF!</definedName>
    <definedName name="_Sa24" localSheetId="7">#REF!</definedName>
    <definedName name="_Sa24" localSheetId="8">#REF!</definedName>
    <definedName name="_Sa24" localSheetId="9">#REF!</definedName>
    <definedName name="_Sa24" localSheetId="10">#REF!</definedName>
    <definedName name="_Sa24" localSheetId="11">#REF!</definedName>
    <definedName name="_Sa24" localSheetId="12">#REF!</definedName>
    <definedName name="_Sa24" localSheetId="13">#REF!</definedName>
    <definedName name="_Sa24" localSheetId="14">#REF!</definedName>
    <definedName name="_Sa24" localSheetId="6">#REF!</definedName>
    <definedName name="_Sa24">#REF!</definedName>
    <definedName name="_Sort" localSheetId="4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6" hidden="1">#REF!</definedName>
    <definedName name="_Sort" hidden="1">#REF!</definedName>
    <definedName name="´pr" localSheetId="4">#REF!</definedName>
    <definedName name="´pr" localSheetId="7">#REF!</definedName>
    <definedName name="´pr" localSheetId="8">#REF!</definedName>
    <definedName name="´pr" localSheetId="9">#REF!</definedName>
    <definedName name="´pr" localSheetId="10">#REF!</definedName>
    <definedName name="´pr" localSheetId="11">#REF!</definedName>
    <definedName name="´pr" localSheetId="12">#REF!</definedName>
    <definedName name="´pr" localSheetId="13">#REF!</definedName>
    <definedName name="´pr" localSheetId="14">#REF!</definedName>
    <definedName name="´pr" localSheetId="6">#REF!</definedName>
    <definedName name="´pr">#REF!</definedName>
    <definedName name="a" localSheetId="4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6">#REF!</definedName>
    <definedName name="a">#REF!</definedName>
    <definedName name="a_diluido" localSheetId="4">#REF!</definedName>
    <definedName name="a_diluido" localSheetId="7">#REF!</definedName>
    <definedName name="a_diluido" localSheetId="8">#REF!</definedName>
    <definedName name="a_diluido" localSheetId="9">#REF!</definedName>
    <definedName name="a_diluido" localSheetId="10">#REF!</definedName>
    <definedName name="a_diluido" localSheetId="11">#REF!</definedName>
    <definedName name="a_diluido" localSheetId="12">#REF!</definedName>
    <definedName name="a_diluido" localSheetId="13">#REF!</definedName>
    <definedName name="a_diluido" localSheetId="14">#REF!</definedName>
    <definedName name="a_diluido" localSheetId="6">#REF!</definedName>
    <definedName name="a_diluido">#REF!</definedName>
    <definedName name="A_Util" localSheetId="4">#REF!</definedName>
    <definedName name="A_Util" localSheetId="7">#REF!</definedName>
    <definedName name="A_Util" localSheetId="8">#REF!</definedName>
    <definedName name="A_Util" localSheetId="9">#REF!</definedName>
    <definedName name="A_Util" localSheetId="10">#REF!</definedName>
    <definedName name="A_Util" localSheetId="11">#REF!</definedName>
    <definedName name="A_Util" localSheetId="12">#REF!</definedName>
    <definedName name="A_Util" localSheetId="13">#REF!</definedName>
    <definedName name="A_Util" localSheetId="14">#REF!</definedName>
    <definedName name="A_Util" localSheetId="6">#REF!</definedName>
    <definedName name="A_Util">#REF!</definedName>
    <definedName name="aa" localSheetId="4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6">#REF!</definedName>
    <definedName name="aa">#REF!</definedName>
    <definedName name="AAA" localSheetId="4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6">#REF!</definedName>
    <definedName name="AAA">#REF!</definedName>
    <definedName name="aaaaa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aaaaaa" localSheetId="4">#REF!</definedName>
    <definedName name="aaaaaaa" localSheetId="7">#REF!</definedName>
    <definedName name="aaaaaaa" localSheetId="8">#REF!</definedName>
    <definedName name="aaaaaaa" localSheetId="9">#REF!</definedName>
    <definedName name="aaaaaaa" localSheetId="10">#REF!</definedName>
    <definedName name="aaaaaaa" localSheetId="11">#REF!</definedName>
    <definedName name="aaaaaaa" localSheetId="12">#REF!</definedName>
    <definedName name="aaaaaaa" localSheetId="13">#REF!</definedName>
    <definedName name="aaaaaaa" localSheetId="14">#REF!</definedName>
    <definedName name="aaaaaaa" localSheetId="6">#REF!</definedName>
    <definedName name="aaaaaaa">#REF!</definedName>
    <definedName name="aaEDIFICIOS" localSheetId="4">#REF!</definedName>
    <definedName name="aaEDIFICIOS" localSheetId="7">#REF!</definedName>
    <definedName name="aaEDIFICIOS" localSheetId="8">#REF!</definedName>
    <definedName name="aaEDIFICIOS" localSheetId="9">#REF!</definedName>
    <definedName name="aaEDIFICIOS" localSheetId="10">#REF!</definedName>
    <definedName name="aaEDIFICIOS" localSheetId="11">#REF!</definedName>
    <definedName name="aaEDIFICIOS" localSheetId="12">#REF!</definedName>
    <definedName name="aaEDIFICIOS" localSheetId="13">#REF!</definedName>
    <definedName name="aaEDIFICIOS" localSheetId="14">#REF!</definedName>
    <definedName name="aaEDIFICIOS" localSheetId="6">#REF!</definedName>
    <definedName name="aaEDIFICIOS">#REF!</definedName>
    <definedName name="abc" localSheetId="4">#REF!</definedName>
    <definedName name="abc" localSheetId="7">#REF!</definedName>
    <definedName name="abc" localSheetId="8">#REF!</definedName>
    <definedName name="abc" localSheetId="9">#REF!</definedName>
    <definedName name="abc" localSheetId="10">#REF!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6">#REF!</definedName>
    <definedName name="abc">#REF!</definedName>
    <definedName name="acum_gs" localSheetId="4">#REF!</definedName>
    <definedName name="acum_gs" localSheetId="7">#REF!</definedName>
    <definedName name="acum_gs" localSheetId="8">#REF!</definedName>
    <definedName name="acum_gs" localSheetId="9">#REF!</definedName>
    <definedName name="acum_gs" localSheetId="10">#REF!</definedName>
    <definedName name="acum_gs" localSheetId="11">#REF!</definedName>
    <definedName name="acum_gs" localSheetId="12">#REF!</definedName>
    <definedName name="acum_gs" localSheetId="13">#REF!</definedName>
    <definedName name="acum_gs" localSheetId="14">#REF!</definedName>
    <definedName name="acum_gs" localSheetId="6">#REF!</definedName>
    <definedName name="acum_gs">#REF!</definedName>
    <definedName name="acum_us" localSheetId="4">#REF!</definedName>
    <definedName name="acum_us" localSheetId="7">#REF!</definedName>
    <definedName name="acum_us" localSheetId="8">#REF!</definedName>
    <definedName name="acum_us" localSheetId="9">#REF!</definedName>
    <definedName name="acum_us" localSheetId="10">#REF!</definedName>
    <definedName name="acum_us" localSheetId="11">#REF!</definedName>
    <definedName name="acum_us" localSheetId="12">#REF!</definedName>
    <definedName name="acum_us" localSheetId="13">#REF!</definedName>
    <definedName name="acum_us" localSheetId="14">#REF!</definedName>
    <definedName name="acum_us" localSheetId="6">#REF!</definedName>
    <definedName name="acum_us">#REF!</definedName>
    <definedName name="ADITIVO_F" localSheetId="4">#REF!</definedName>
    <definedName name="ADITIVO_F" localSheetId="7">#REF!</definedName>
    <definedName name="ADITIVO_F" localSheetId="8">#REF!</definedName>
    <definedName name="ADITIVO_F" localSheetId="9">#REF!</definedName>
    <definedName name="ADITIVO_F" localSheetId="10">#REF!</definedName>
    <definedName name="ADITIVO_F" localSheetId="11">#REF!</definedName>
    <definedName name="ADITIVO_F" localSheetId="12">#REF!</definedName>
    <definedName name="ADITIVO_F" localSheetId="13">#REF!</definedName>
    <definedName name="ADITIVO_F" localSheetId="14">#REF!</definedName>
    <definedName name="ADITIVO_F" localSheetId="6">#REF!</definedName>
    <definedName name="ADITIVO_F">#REF!</definedName>
    <definedName name="ADITIVO_P" localSheetId="4">#REF!</definedName>
    <definedName name="ADITIVO_P" localSheetId="7">#REF!</definedName>
    <definedName name="ADITIVO_P" localSheetId="8">#REF!</definedName>
    <definedName name="ADITIVO_P" localSheetId="9">#REF!</definedName>
    <definedName name="ADITIVO_P" localSheetId="10">#REF!</definedName>
    <definedName name="ADITIVO_P" localSheetId="11">#REF!</definedName>
    <definedName name="ADITIVO_P" localSheetId="12">#REF!</definedName>
    <definedName name="ADITIVO_P" localSheetId="13">#REF!</definedName>
    <definedName name="ADITIVO_P" localSheetId="14">#REF!</definedName>
    <definedName name="ADITIVO_P" localSheetId="6">#REF!</definedName>
    <definedName name="ADITIVO_P">#REF!</definedName>
    <definedName name="Agua" localSheetId="4">#REF!</definedName>
    <definedName name="Agua" localSheetId="7">#REF!</definedName>
    <definedName name="Agua" localSheetId="8">#REF!</definedName>
    <definedName name="Agua" localSheetId="9">#REF!</definedName>
    <definedName name="Agua" localSheetId="10">#REF!</definedName>
    <definedName name="Agua" localSheetId="11">#REF!</definedName>
    <definedName name="Agua" localSheetId="12">#REF!</definedName>
    <definedName name="Agua" localSheetId="13">#REF!</definedName>
    <definedName name="Agua" localSheetId="14">#REF!</definedName>
    <definedName name="Agua" localSheetId="6">#REF!</definedName>
    <definedName name="Agua">#REF!</definedName>
    <definedName name="AHISLACIONRAQUEL" localSheetId="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HISLACIONRAQUEL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islación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al" localSheetId="4">#REF!</definedName>
    <definedName name="al" localSheetId="7">#REF!</definedName>
    <definedName name="al" localSheetId="8">#REF!</definedName>
    <definedName name="al" localSheetId="9">#REF!</definedName>
    <definedName name="al" localSheetId="10">#REF!</definedName>
    <definedName name="al" localSheetId="11">#REF!</definedName>
    <definedName name="al" localSheetId="12">#REF!</definedName>
    <definedName name="al" localSheetId="13">#REF!</definedName>
    <definedName name="al" localSheetId="14">#REF!</definedName>
    <definedName name="al" localSheetId="6">#REF!</definedName>
    <definedName name="al">#REF!</definedName>
    <definedName name="ALAMBRADO" localSheetId="4">#REF!</definedName>
    <definedName name="ALAMBRADO" localSheetId="7">#REF!</definedName>
    <definedName name="ALAMBRADO" localSheetId="8">#REF!</definedName>
    <definedName name="ALAMBRADO" localSheetId="9">#REF!</definedName>
    <definedName name="ALAMBRADO" localSheetId="10">#REF!</definedName>
    <definedName name="ALAMBRADO" localSheetId="11">#REF!</definedName>
    <definedName name="ALAMBRADO" localSheetId="12">#REF!</definedName>
    <definedName name="ALAMBRADO" localSheetId="13">#REF!</definedName>
    <definedName name="ALAMBRADO" localSheetId="14">#REF!</definedName>
    <definedName name="ALAMBRADO" localSheetId="6">#REF!</definedName>
    <definedName name="ALAMBRADO">#REF!</definedName>
    <definedName name="alambre" localSheetId="4">#REF!</definedName>
    <definedName name="alambre" localSheetId="7">#REF!</definedName>
    <definedName name="alambre" localSheetId="8">#REF!</definedName>
    <definedName name="alambre" localSheetId="9">#REF!</definedName>
    <definedName name="alambre" localSheetId="10">#REF!</definedName>
    <definedName name="alambre" localSheetId="11">#REF!</definedName>
    <definedName name="alambre" localSheetId="12">#REF!</definedName>
    <definedName name="alambre" localSheetId="13">#REF!</definedName>
    <definedName name="alambre" localSheetId="14">#REF!</definedName>
    <definedName name="alambre" localSheetId="6">#REF!</definedName>
    <definedName name="alambre">#REF!</definedName>
    <definedName name="ALAMBRE_F" localSheetId="4">#REF!</definedName>
    <definedName name="ALAMBRE_F" localSheetId="7">#REF!</definedName>
    <definedName name="ALAMBRE_F" localSheetId="8">#REF!</definedName>
    <definedName name="ALAMBRE_F" localSheetId="9">#REF!</definedName>
    <definedName name="ALAMBRE_F" localSheetId="10">#REF!</definedName>
    <definedName name="ALAMBRE_F" localSheetId="11">#REF!</definedName>
    <definedName name="ALAMBRE_F" localSheetId="12">#REF!</definedName>
    <definedName name="ALAMBRE_F" localSheetId="13">#REF!</definedName>
    <definedName name="ALAMBRE_F" localSheetId="14">#REF!</definedName>
    <definedName name="ALAMBRE_F" localSheetId="6">#REF!</definedName>
    <definedName name="ALAMBRE_F">#REF!</definedName>
    <definedName name="ALAMBRE_P" localSheetId="4">#REF!</definedName>
    <definedName name="ALAMBRE_P" localSheetId="7">#REF!</definedName>
    <definedName name="ALAMBRE_P" localSheetId="8">#REF!</definedName>
    <definedName name="ALAMBRE_P" localSheetId="9">#REF!</definedName>
    <definedName name="ALAMBRE_P" localSheetId="10">#REF!</definedName>
    <definedName name="ALAMBRE_P" localSheetId="11">#REF!</definedName>
    <definedName name="ALAMBRE_P" localSheetId="12">#REF!</definedName>
    <definedName name="ALAMBRE_P" localSheetId="13">#REF!</definedName>
    <definedName name="ALAMBRE_P" localSheetId="14">#REF!</definedName>
    <definedName name="ALAMBRE_P" localSheetId="6">#REF!</definedName>
    <definedName name="ALAMBRE_P">#REF!</definedName>
    <definedName name="Albañ" localSheetId="4">#REF!</definedName>
    <definedName name="Albañ" localSheetId="7">#REF!</definedName>
    <definedName name="Albañ" localSheetId="8">#REF!</definedName>
    <definedName name="Albañ" localSheetId="9">#REF!</definedName>
    <definedName name="Albañ" localSheetId="10">#REF!</definedName>
    <definedName name="Albañ" localSheetId="11">#REF!</definedName>
    <definedName name="Albañ" localSheetId="12">#REF!</definedName>
    <definedName name="Albañ" localSheetId="13">#REF!</definedName>
    <definedName name="Albañ" localSheetId="14">#REF!</definedName>
    <definedName name="Albañ" localSheetId="6">#REF!</definedName>
    <definedName name="Albañ">#REF!</definedName>
    <definedName name="ald" localSheetId="4">#REF!</definedName>
    <definedName name="ald" localSheetId="7">#REF!</definedName>
    <definedName name="ald" localSheetId="8">#REF!</definedName>
    <definedName name="ald" localSheetId="9">#REF!</definedName>
    <definedName name="ald" localSheetId="10">#REF!</definedName>
    <definedName name="ald" localSheetId="11">#REF!</definedName>
    <definedName name="ald" localSheetId="12">#REF!</definedName>
    <definedName name="ald" localSheetId="13">#REF!</definedName>
    <definedName name="ald" localSheetId="14">#REF!</definedName>
    <definedName name="ald" localSheetId="6">#REF!</definedName>
    <definedName name="ald">#REF!</definedName>
    <definedName name="alg" localSheetId="4">#REF!</definedName>
    <definedName name="alg" localSheetId="7">#REF!</definedName>
    <definedName name="alg" localSheetId="8">#REF!</definedName>
    <definedName name="alg" localSheetId="9">#REF!</definedName>
    <definedName name="alg" localSheetId="10">#REF!</definedName>
    <definedName name="alg" localSheetId="11">#REF!</definedName>
    <definedName name="alg" localSheetId="12">#REF!</definedName>
    <definedName name="alg" localSheetId="13">#REF!</definedName>
    <definedName name="alg" localSheetId="14">#REF!</definedName>
    <definedName name="alg" localSheetId="6">#REF!</definedName>
    <definedName name="alg">#REF!</definedName>
    <definedName name="alhd" localSheetId="4">#REF!</definedName>
    <definedName name="alhd" localSheetId="7">#REF!</definedName>
    <definedName name="alhd" localSheetId="8">#REF!</definedName>
    <definedName name="alhd" localSheetId="9">#REF!</definedName>
    <definedName name="alhd" localSheetId="10">#REF!</definedName>
    <definedName name="alhd" localSheetId="11">#REF!</definedName>
    <definedName name="alhd" localSheetId="12">#REF!</definedName>
    <definedName name="alhd" localSheetId="13">#REF!</definedName>
    <definedName name="alhd" localSheetId="14">#REF!</definedName>
    <definedName name="alhd" localSheetId="6">#REF!</definedName>
    <definedName name="alhd">#REF!</definedName>
    <definedName name="alhg" localSheetId="4">#REF!</definedName>
    <definedName name="alhg" localSheetId="7">#REF!</definedName>
    <definedName name="alhg" localSheetId="8">#REF!</definedName>
    <definedName name="alhg" localSheetId="9">#REF!</definedName>
    <definedName name="alhg" localSheetId="10">#REF!</definedName>
    <definedName name="alhg" localSheetId="11">#REF!</definedName>
    <definedName name="alhg" localSheetId="12">#REF!</definedName>
    <definedName name="alhg" localSheetId="13">#REF!</definedName>
    <definedName name="alhg" localSheetId="14">#REF!</definedName>
    <definedName name="alhg" localSheetId="6">#REF!</definedName>
    <definedName name="alhg">#REF!</definedName>
    <definedName name="Alm_neg" localSheetId="4">#REF!</definedName>
    <definedName name="Alm_neg" localSheetId="7">#REF!</definedName>
    <definedName name="Alm_neg" localSheetId="8">#REF!</definedName>
    <definedName name="Alm_neg" localSheetId="9">#REF!</definedName>
    <definedName name="Alm_neg" localSheetId="10">#REF!</definedName>
    <definedName name="Alm_neg" localSheetId="11">#REF!</definedName>
    <definedName name="Alm_neg" localSheetId="12">#REF!</definedName>
    <definedName name="Alm_neg" localSheetId="13">#REF!</definedName>
    <definedName name="Alm_neg" localSheetId="14">#REF!</definedName>
    <definedName name="Alm_neg" localSheetId="6">#REF!</definedName>
    <definedName name="Alm_neg">#REF!</definedName>
    <definedName name="Anailis" localSheetId="4">#REF!</definedName>
    <definedName name="Anailis" localSheetId="7">#REF!</definedName>
    <definedName name="Anailis" localSheetId="8">#REF!</definedName>
    <definedName name="Anailis" localSheetId="9">#REF!</definedName>
    <definedName name="Anailis" localSheetId="10">#REF!</definedName>
    <definedName name="Anailis" localSheetId="11">#REF!</definedName>
    <definedName name="Anailis" localSheetId="12">#REF!</definedName>
    <definedName name="Anailis" localSheetId="13">#REF!</definedName>
    <definedName name="Anailis" localSheetId="14">#REF!</definedName>
    <definedName name="Anailis" localSheetId="6">#REF!</definedName>
    <definedName name="Anailis">#REF!</definedName>
    <definedName name="analisis" localSheetId="4">#REF!</definedName>
    <definedName name="analisis" localSheetId="7">#REF!</definedName>
    <definedName name="analisis" localSheetId="8">#REF!</definedName>
    <definedName name="analisis" localSheetId="9">#REF!</definedName>
    <definedName name="analisis" localSheetId="10">#REF!</definedName>
    <definedName name="analisis" localSheetId="11">#REF!</definedName>
    <definedName name="analisis" localSheetId="12">#REF!</definedName>
    <definedName name="analisis" localSheetId="13">#REF!</definedName>
    <definedName name="analisis" localSheetId="14">#REF!</definedName>
    <definedName name="analisis" localSheetId="6">#REF!</definedName>
    <definedName name="analisis">#REF!</definedName>
    <definedName name="Ancho_Alcantarilla" localSheetId="4">#REF!</definedName>
    <definedName name="Ancho_Alcantarilla" localSheetId="7">#REF!</definedName>
    <definedName name="Ancho_Alcantarilla" localSheetId="8">#REF!</definedName>
    <definedName name="Ancho_Alcantarilla" localSheetId="9">#REF!</definedName>
    <definedName name="Ancho_Alcantarilla" localSheetId="10">#REF!</definedName>
    <definedName name="Ancho_Alcantarilla" localSheetId="11">#REF!</definedName>
    <definedName name="Ancho_Alcantarilla" localSheetId="12">#REF!</definedName>
    <definedName name="Ancho_Alcantarilla" localSheetId="13">#REF!</definedName>
    <definedName name="Ancho_Alcantarilla" localSheetId="14">#REF!</definedName>
    <definedName name="Ancho_Alcantarilla" localSheetId="6">#REF!</definedName>
    <definedName name="Ancho_Alcantarilla">#REF!</definedName>
    <definedName name="ancho_calzada" localSheetId="4">#REF!</definedName>
    <definedName name="ancho_calzada" localSheetId="7">#REF!</definedName>
    <definedName name="ancho_calzada" localSheetId="8">#REF!</definedName>
    <definedName name="ancho_calzada" localSheetId="9">#REF!</definedName>
    <definedName name="ancho_calzada" localSheetId="10">#REF!</definedName>
    <definedName name="ancho_calzada" localSheetId="11">#REF!</definedName>
    <definedName name="ancho_calzada" localSheetId="12">#REF!</definedName>
    <definedName name="ancho_calzada" localSheetId="13">#REF!</definedName>
    <definedName name="ancho_calzada" localSheetId="14">#REF!</definedName>
    <definedName name="ancho_calzada" localSheetId="6">#REF!</definedName>
    <definedName name="ancho_calzada">#REF!</definedName>
    <definedName name="Ancho_calzadaza" localSheetId="4">#REF!</definedName>
    <definedName name="Ancho_calzadaza" localSheetId="7">#REF!</definedName>
    <definedName name="Ancho_calzadaza" localSheetId="8">#REF!</definedName>
    <definedName name="Ancho_calzadaza" localSheetId="9">#REF!</definedName>
    <definedName name="Ancho_calzadaza" localSheetId="10">#REF!</definedName>
    <definedName name="Ancho_calzadaza" localSheetId="11">#REF!</definedName>
    <definedName name="Ancho_calzadaza" localSheetId="12">#REF!</definedName>
    <definedName name="Ancho_calzadaza" localSheetId="13">#REF!</definedName>
    <definedName name="Ancho_calzadaza" localSheetId="14">#REF!</definedName>
    <definedName name="Ancho_calzadaza" localSheetId="6">#REF!</definedName>
    <definedName name="Ancho_calzadaza">#REF!</definedName>
    <definedName name="ap" localSheetId="4">#REF!</definedName>
    <definedName name="ap" localSheetId="7">#REF!</definedName>
    <definedName name="ap" localSheetId="8">#REF!</definedName>
    <definedName name="ap" localSheetId="9">#REF!</definedName>
    <definedName name="ap" localSheetId="10">#REF!</definedName>
    <definedName name="ap" localSheetId="11">#REF!</definedName>
    <definedName name="ap" localSheetId="12">#REF!</definedName>
    <definedName name="ap" localSheetId="13">#REF!</definedName>
    <definedName name="ap" localSheetId="14">#REF!</definedName>
    <definedName name="ap" localSheetId="6">#REF!</definedName>
    <definedName name="ap">#REF!</definedName>
    <definedName name="ar" localSheetId="4">#REF!</definedName>
    <definedName name="ar" localSheetId="7">#REF!</definedName>
    <definedName name="ar" localSheetId="8">#REF!</definedName>
    <definedName name="ar" localSheetId="9">#REF!</definedName>
    <definedName name="ar" localSheetId="10">#REF!</definedName>
    <definedName name="ar" localSheetId="11">#REF!</definedName>
    <definedName name="ar" localSheetId="12">#REF!</definedName>
    <definedName name="ar" localSheetId="13">#REF!</definedName>
    <definedName name="ar" localSheetId="14">#REF!</definedName>
    <definedName name="ar" localSheetId="6">#REF!</definedName>
    <definedName name="ar">#REF!</definedName>
    <definedName name="Are_gor" localSheetId="4">#REF!</definedName>
    <definedName name="Are_gor" localSheetId="7">#REF!</definedName>
    <definedName name="Are_gor" localSheetId="8">#REF!</definedName>
    <definedName name="Are_gor" localSheetId="9">#REF!</definedName>
    <definedName name="Are_gor" localSheetId="10">#REF!</definedName>
    <definedName name="Are_gor" localSheetId="11">#REF!</definedName>
    <definedName name="Are_gor" localSheetId="12">#REF!</definedName>
    <definedName name="Are_gor" localSheetId="13">#REF!</definedName>
    <definedName name="Are_gor" localSheetId="14">#REF!</definedName>
    <definedName name="Are_gor" localSheetId="6">#REF!</definedName>
    <definedName name="Are_gor">#REF!</definedName>
    <definedName name="Are_lav" localSheetId="4">#REF!</definedName>
    <definedName name="Are_lav" localSheetId="7">#REF!</definedName>
    <definedName name="Are_lav" localSheetId="8">#REF!</definedName>
    <definedName name="Are_lav" localSheetId="9">#REF!</definedName>
    <definedName name="Are_lav" localSheetId="10">#REF!</definedName>
    <definedName name="Are_lav" localSheetId="11">#REF!</definedName>
    <definedName name="Are_lav" localSheetId="12">#REF!</definedName>
    <definedName name="Are_lav" localSheetId="13">#REF!</definedName>
    <definedName name="Are_lav" localSheetId="14">#REF!</definedName>
    <definedName name="Are_lav" localSheetId="6">#REF!</definedName>
    <definedName name="Are_lav">#REF!</definedName>
    <definedName name="_xlnm.Print_Area" localSheetId="0">'1- DATOS DEL PROYECTO'!$A$1:$L$68</definedName>
    <definedName name="_xlnm.Print_Area" localSheetId="1">'2- INFRAESTRUCTURA'!$A$1:$G$42</definedName>
    <definedName name="_xlnm.Print_Area" localSheetId="2">'3- INDIRECTOS Y COSTOS  ADM'!$A$1:$BP$39</definedName>
    <definedName name="_xlnm.Print_Area" localSheetId="4">'5- COSTO FINANCIERO AFD'!$B$1:$AQ$68</definedName>
    <definedName name="_xlnm.Print_Area" localSheetId="5">'6-CUADRO RESUMEN '!$A$28:$X$58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6">#REF!</definedName>
    <definedName name="_xlnm.Print_Area">#REF!</definedName>
    <definedName name="ARENA" localSheetId="4">#REF!</definedName>
    <definedName name="ARENA" localSheetId="7">#REF!</definedName>
    <definedName name="ARENA" localSheetId="8">#REF!</definedName>
    <definedName name="ARENA" localSheetId="9">#REF!</definedName>
    <definedName name="ARENA" localSheetId="10">#REF!</definedName>
    <definedName name="ARENA" localSheetId="11">#REF!</definedName>
    <definedName name="ARENA" localSheetId="12">#REF!</definedName>
    <definedName name="ARENA" localSheetId="13">#REF!</definedName>
    <definedName name="ARENA" localSheetId="14">#REF!</definedName>
    <definedName name="ARENA" localSheetId="6">#REF!</definedName>
    <definedName name="ARENA">#REF!</definedName>
    <definedName name="Arena_L" localSheetId="4">#REF!</definedName>
    <definedName name="Arena_L" localSheetId="7">#REF!</definedName>
    <definedName name="Arena_L" localSheetId="8">#REF!</definedName>
    <definedName name="Arena_L" localSheetId="9">#REF!</definedName>
    <definedName name="Arena_L" localSheetId="10">#REF!</definedName>
    <definedName name="Arena_L" localSheetId="11">#REF!</definedName>
    <definedName name="Arena_L" localSheetId="12">#REF!</definedName>
    <definedName name="Arena_L" localSheetId="13">#REF!</definedName>
    <definedName name="Arena_L" localSheetId="14">#REF!</definedName>
    <definedName name="Arena_L" localSheetId="6">#REF!</definedName>
    <definedName name="Arena_L">#REF!</definedName>
    <definedName name="ARENA_P" localSheetId="4">#REF!</definedName>
    <definedName name="ARENA_P" localSheetId="7">#REF!</definedName>
    <definedName name="ARENA_P" localSheetId="8">#REF!</definedName>
    <definedName name="ARENA_P" localSheetId="9">#REF!</definedName>
    <definedName name="ARENA_P" localSheetId="10">#REF!</definedName>
    <definedName name="ARENA_P" localSheetId="11">#REF!</definedName>
    <definedName name="ARENA_P" localSheetId="12">#REF!</definedName>
    <definedName name="ARENA_P" localSheetId="13">#REF!</definedName>
    <definedName name="ARENA_P" localSheetId="14">#REF!</definedName>
    <definedName name="ARENA_P" localSheetId="6">#REF!</definedName>
    <definedName name="ARENA_P">#REF!</definedName>
    <definedName name="arenaC1" localSheetId="4">#REF!</definedName>
    <definedName name="arenaC1" localSheetId="7">#REF!</definedName>
    <definedName name="arenaC1" localSheetId="8">#REF!</definedName>
    <definedName name="arenaC1" localSheetId="9">#REF!</definedName>
    <definedName name="arenaC1" localSheetId="10">#REF!</definedName>
    <definedName name="arenaC1" localSheetId="11">#REF!</definedName>
    <definedName name="arenaC1" localSheetId="12">#REF!</definedName>
    <definedName name="arenaC1" localSheetId="13">#REF!</definedName>
    <definedName name="arenaC1" localSheetId="14">#REF!</definedName>
    <definedName name="arenaC1" localSheetId="6">#REF!</definedName>
    <definedName name="arenaC1">#REF!</definedName>
    <definedName name="arenaC2" localSheetId="4">#REF!</definedName>
    <definedName name="arenaC2" localSheetId="7">#REF!</definedName>
    <definedName name="arenaC2" localSheetId="8">#REF!</definedName>
    <definedName name="arenaC2" localSheetId="9">#REF!</definedName>
    <definedName name="arenaC2" localSheetId="10">#REF!</definedName>
    <definedName name="arenaC2" localSheetId="11">#REF!</definedName>
    <definedName name="arenaC2" localSheetId="12">#REF!</definedName>
    <definedName name="arenaC2" localSheetId="13">#REF!</definedName>
    <definedName name="arenaC2" localSheetId="14">#REF!</definedName>
    <definedName name="arenaC2" localSheetId="6">#REF!</definedName>
    <definedName name="arenaC2">#REF!</definedName>
    <definedName name="arenad" localSheetId="4">#REF!</definedName>
    <definedName name="arenad" localSheetId="7">#REF!</definedName>
    <definedName name="arenad" localSheetId="8">#REF!</definedName>
    <definedName name="arenad" localSheetId="9">#REF!</definedName>
    <definedName name="arenad" localSheetId="10">#REF!</definedName>
    <definedName name="arenad" localSheetId="11">#REF!</definedName>
    <definedName name="arenad" localSheetId="12">#REF!</definedName>
    <definedName name="arenad" localSheetId="13">#REF!</definedName>
    <definedName name="arenad" localSheetId="14">#REF!</definedName>
    <definedName name="arenad" localSheetId="6">#REF!</definedName>
    <definedName name="arenad">#REF!</definedName>
    <definedName name="arenag" localSheetId="4">#REF!</definedName>
    <definedName name="arenag" localSheetId="7">#REF!</definedName>
    <definedName name="arenag" localSheetId="8">#REF!</definedName>
    <definedName name="arenag" localSheetId="9">#REF!</definedName>
    <definedName name="arenag" localSheetId="10">#REF!</definedName>
    <definedName name="arenag" localSheetId="11">#REF!</definedName>
    <definedName name="arenag" localSheetId="12">#REF!</definedName>
    <definedName name="arenag" localSheetId="13">#REF!</definedName>
    <definedName name="arenag" localSheetId="14">#REF!</definedName>
    <definedName name="arenag" localSheetId="6">#REF!</definedName>
    <definedName name="arenag">#REF!</definedName>
    <definedName name="arenalav_gs" localSheetId="4">#REF!</definedName>
    <definedName name="arenalav_gs" localSheetId="7">#REF!</definedName>
    <definedName name="arenalav_gs" localSheetId="8">#REF!</definedName>
    <definedName name="arenalav_gs" localSheetId="9">#REF!</definedName>
    <definedName name="arenalav_gs" localSheetId="10">#REF!</definedName>
    <definedName name="arenalav_gs" localSheetId="11">#REF!</definedName>
    <definedName name="arenalav_gs" localSheetId="12">#REF!</definedName>
    <definedName name="arenalav_gs" localSheetId="13">#REF!</definedName>
    <definedName name="arenalav_gs" localSheetId="14">#REF!</definedName>
    <definedName name="arenalav_gs" localSheetId="6">#REF!</definedName>
    <definedName name="arenalav_gs">#REF!</definedName>
    <definedName name="arr" localSheetId="4">#REF!</definedName>
    <definedName name="arr" localSheetId="7">#REF!</definedName>
    <definedName name="arr" localSheetId="8">#REF!</definedName>
    <definedName name="arr" localSheetId="9">#REF!</definedName>
    <definedName name="arr" localSheetId="10">#REF!</definedName>
    <definedName name="arr" localSheetId="11">#REF!</definedName>
    <definedName name="arr" localSheetId="12">#REF!</definedName>
    <definedName name="arr" localSheetId="13">#REF!</definedName>
    <definedName name="arr" localSheetId="14">#REF!</definedName>
    <definedName name="arr" localSheetId="6">#REF!</definedName>
    <definedName name="arr">#REF!</definedName>
    <definedName name="AS" localSheetId="4">#REF!</definedName>
    <definedName name="AS" localSheetId="7">#REF!</definedName>
    <definedName name="AS" localSheetId="8">#REF!</definedName>
    <definedName name="AS" localSheetId="9">#REF!</definedName>
    <definedName name="AS" localSheetId="10">#REF!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6">#REF!</definedName>
    <definedName name="AS">#REF!</definedName>
    <definedName name="asdasdasd" localSheetId="4">#REF!</definedName>
    <definedName name="asdasdasd" localSheetId="7">#REF!</definedName>
    <definedName name="asdasdasd" localSheetId="8">#REF!</definedName>
    <definedName name="asdasdasd" localSheetId="9">#REF!</definedName>
    <definedName name="asdasdasd" localSheetId="10">#REF!</definedName>
    <definedName name="asdasdasd" localSheetId="11">#REF!</definedName>
    <definedName name="asdasdasd" localSheetId="12">#REF!</definedName>
    <definedName name="asdasdasd" localSheetId="13">#REF!</definedName>
    <definedName name="asdasdasd" localSheetId="14">#REF!</definedName>
    <definedName name="asdasdasd" localSheetId="6">#REF!</definedName>
    <definedName name="asdasdasd">#REF!</definedName>
    <definedName name="asf" localSheetId="4">#REF!</definedName>
    <definedName name="asf" localSheetId="7">#REF!</definedName>
    <definedName name="asf" localSheetId="8">#REF!</definedName>
    <definedName name="asf" localSheetId="9">#REF!</definedName>
    <definedName name="asf" localSheetId="10">#REF!</definedName>
    <definedName name="asf" localSheetId="11">#REF!</definedName>
    <definedName name="asf" localSheetId="12">#REF!</definedName>
    <definedName name="asf" localSheetId="13">#REF!</definedName>
    <definedName name="asf" localSheetId="14">#REF!</definedName>
    <definedName name="asf" localSheetId="6">#REF!</definedName>
    <definedName name="asf">#REF!</definedName>
    <definedName name="asf_dil" localSheetId="4">#REF!</definedName>
    <definedName name="asf_dil" localSheetId="7">#REF!</definedName>
    <definedName name="asf_dil" localSheetId="8">#REF!</definedName>
    <definedName name="asf_dil" localSheetId="9">#REF!</definedName>
    <definedName name="asf_dil" localSheetId="10">#REF!</definedName>
    <definedName name="asf_dil" localSheetId="11">#REF!</definedName>
    <definedName name="asf_dil" localSheetId="12">#REF!</definedName>
    <definedName name="asf_dil" localSheetId="13">#REF!</definedName>
    <definedName name="asf_dil" localSheetId="14">#REF!</definedName>
    <definedName name="asf_dil" localSheetId="6">#REF!</definedName>
    <definedName name="asf_dil">#REF!</definedName>
    <definedName name="asf_modif" localSheetId="4">#REF!</definedName>
    <definedName name="asf_modif" localSheetId="7">#REF!</definedName>
    <definedName name="asf_modif" localSheetId="8">#REF!</definedName>
    <definedName name="asf_modif" localSheetId="9">#REF!</definedName>
    <definedName name="asf_modif" localSheetId="10">#REF!</definedName>
    <definedName name="asf_modif" localSheetId="11">#REF!</definedName>
    <definedName name="asf_modif" localSheetId="12">#REF!</definedName>
    <definedName name="asf_modif" localSheetId="13">#REF!</definedName>
    <definedName name="asf_modif" localSheetId="14">#REF!</definedName>
    <definedName name="asf_modif" localSheetId="6">#REF!</definedName>
    <definedName name="asf_modif">#REF!</definedName>
    <definedName name="ASFALTO_D_F" localSheetId="4">#REF!</definedName>
    <definedName name="ASFALTO_D_F" localSheetId="7">#REF!</definedName>
    <definedName name="ASFALTO_D_F" localSheetId="8">#REF!</definedName>
    <definedName name="ASFALTO_D_F" localSheetId="9">#REF!</definedName>
    <definedName name="ASFALTO_D_F" localSheetId="10">#REF!</definedName>
    <definedName name="ASFALTO_D_F" localSheetId="11">#REF!</definedName>
    <definedName name="ASFALTO_D_F" localSheetId="12">#REF!</definedName>
    <definedName name="ASFALTO_D_F" localSheetId="13">#REF!</definedName>
    <definedName name="ASFALTO_D_F" localSheetId="14">#REF!</definedName>
    <definedName name="ASFALTO_D_F" localSheetId="6">#REF!</definedName>
    <definedName name="ASFALTO_D_F">#REF!</definedName>
    <definedName name="ASFALTO_D_P" localSheetId="4">#REF!</definedName>
    <definedName name="ASFALTO_D_P" localSheetId="7">#REF!</definedName>
    <definedName name="ASFALTO_D_P" localSheetId="8">#REF!</definedName>
    <definedName name="ASFALTO_D_P" localSheetId="9">#REF!</definedName>
    <definedName name="ASFALTO_D_P" localSheetId="10">#REF!</definedName>
    <definedName name="ASFALTO_D_P" localSheetId="11">#REF!</definedName>
    <definedName name="ASFALTO_D_P" localSheetId="12">#REF!</definedName>
    <definedName name="ASFALTO_D_P" localSheetId="13">#REF!</definedName>
    <definedName name="ASFALTO_D_P" localSheetId="14">#REF!</definedName>
    <definedName name="ASFALTO_D_P" localSheetId="6">#REF!</definedName>
    <definedName name="ASFALTO_D_P">#REF!</definedName>
    <definedName name="asfd" localSheetId="4">#REF!</definedName>
    <definedName name="asfd" localSheetId="7">#REF!</definedName>
    <definedName name="asfd" localSheetId="8">#REF!</definedName>
    <definedName name="asfd" localSheetId="9">#REF!</definedName>
    <definedName name="asfd" localSheetId="10">#REF!</definedName>
    <definedName name="asfd" localSheetId="11">#REF!</definedName>
    <definedName name="asfd" localSheetId="12">#REF!</definedName>
    <definedName name="asfd" localSheetId="13">#REF!</definedName>
    <definedName name="asfd" localSheetId="14">#REF!</definedName>
    <definedName name="asfd" localSheetId="6">#REF!</definedName>
    <definedName name="asfd">#REF!</definedName>
    <definedName name="asu" localSheetId="4">#REF!</definedName>
    <definedName name="asu" localSheetId="7">#REF!</definedName>
    <definedName name="asu" localSheetId="8">#REF!</definedName>
    <definedName name="asu" localSheetId="9">#REF!</definedName>
    <definedName name="asu" localSheetId="10">#REF!</definedName>
    <definedName name="asu" localSheetId="11">#REF!</definedName>
    <definedName name="asu" localSheetId="12">#REF!</definedName>
    <definedName name="asu" localSheetId="13">#REF!</definedName>
    <definedName name="asu" localSheetId="14">#REF!</definedName>
    <definedName name="asu" localSheetId="6">#REF!</definedName>
    <definedName name="asu">#REF!</definedName>
    <definedName name="avan_acum" localSheetId="4">#REF!</definedName>
    <definedName name="avan_acum" localSheetId="7">#REF!</definedName>
    <definedName name="avan_acum" localSheetId="8">#REF!</definedName>
    <definedName name="avan_acum" localSheetId="9">#REF!</definedName>
    <definedName name="avan_acum" localSheetId="10">#REF!</definedName>
    <definedName name="avan_acum" localSheetId="11">#REF!</definedName>
    <definedName name="avan_acum" localSheetId="12">#REF!</definedName>
    <definedName name="avan_acum" localSheetId="13">#REF!</definedName>
    <definedName name="avan_acum" localSheetId="14">#REF!</definedName>
    <definedName name="avan_acum" localSheetId="6">#REF!</definedName>
    <definedName name="avan_acum">#REF!</definedName>
    <definedName name="avan_mes" localSheetId="4">#REF!</definedName>
    <definedName name="avan_mes" localSheetId="7">#REF!</definedName>
    <definedName name="avan_mes" localSheetId="8">#REF!</definedName>
    <definedName name="avan_mes" localSheetId="9">#REF!</definedName>
    <definedName name="avan_mes" localSheetId="10">#REF!</definedName>
    <definedName name="avan_mes" localSheetId="11">#REF!</definedName>
    <definedName name="avan_mes" localSheetId="12">#REF!</definedName>
    <definedName name="avan_mes" localSheetId="13">#REF!</definedName>
    <definedName name="avan_mes" localSheetId="14">#REF!</definedName>
    <definedName name="avan_mes" localSheetId="6">#REF!</definedName>
    <definedName name="avan_mes">#REF!</definedName>
    <definedName name="Avance" localSheetId="4">#REF!</definedName>
    <definedName name="Avance" localSheetId="7">#REF!</definedName>
    <definedName name="Avance" localSheetId="8">#REF!</definedName>
    <definedName name="Avance" localSheetId="9">#REF!</definedName>
    <definedName name="Avance" localSheetId="10">#REF!</definedName>
    <definedName name="Avance" localSheetId="11">#REF!</definedName>
    <definedName name="Avance" localSheetId="12">#REF!</definedName>
    <definedName name="Avance" localSheetId="13">#REF!</definedName>
    <definedName name="Avance" localSheetId="14">#REF!</definedName>
    <definedName name="Avance" localSheetId="6">#REF!</definedName>
    <definedName name="Avance">#REF!</definedName>
    <definedName name="ayudante" localSheetId="4">#REF!</definedName>
    <definedName name="ayudante" localSheetId="7">#REF!</definedName>
    <definedName name="ayudante" localSheetId="8">#REF!</definedName>
    <definedName name="ayudante" localSheetId="9">#REF!</definedName>
    <definedName name="ayudante" localSheetId="10">#REF!</definedName>
    <definedName name="ayudante" localSheetId="11">#REF!</definedName>
    <definedName name="ayudante" localSheetId="12">#REF!</definedName>
    <definedName name="ayudante" localSheetId="13">#REF!</definedName>
    <definedName name="ayudante" localSheetId="14">#REF!</definedName>
    <definedName name="ayudante" localSheetId="6">#REF!</definedName>
    <definedName name="ayudante">#REF!</definedName>
    <definedName name="Ayudante_Plta" localSheetId="4">#REF!</definedName>
    <definedName name="Ayudante_Plta" localSheetId="7">#REF!</definedName>
    <definedName name="Ayudante_Plta" localSheetId="8">#REF!</definedName>
    <definedName name="Ayudante_Plta" localSheetId="9">#REF!</definedName>
    <definedName name="Ayudante_Plta" localSheetId="10">#REF!</definedName>
    <definedName name="Ayudante_Plta" localSheetId="11">#REF!</definedName>
    <definedName name="Ayudante_Plta" localSheetId="12">#REF!</definedName>
    <definedName name="Ayudante_Plta" localSheetId="13">#REF!</definedName>
    <definedName name="Ayudante_Plta" localSheetId="14">#REF!</definedName>
    <definedName name="Ayudante_Plta" localSheetId="6">#REF!</definedName>
    <definedName name="Ayudante_Plta">#REF!</definedName>
    <definedName name="ayudante1" localSheetId="4">#REF!</definedName>
    <definedName name="ayudante1" localSheetId="7">#REF!</definedName>
    <definedName name="ayudante1" localSheetId="8">#REF!</definedName>
    <definedName name="ayudante1" localSheetId="9">#REF!</definedName>
    <definedName name="ayudante1" localSheetId="10">#REF!</definedName>
    <definedName name="ayudante1" localSheetId="11">#REF!</definedName>
    <definedName name="ayudante1" localSheetId="12">#REF!</definedName>
    <definedName name="ayudante1" localSheetId="13">#REF!</definedName>
    <definedName name="ayudante1" localSheetId="14">#REF!</definedName>
    <definedName name="ayudante1" localSheetId="6">#REF!</definedName>
    <definedName name="ayudante1">#REF!</definedName>
    <definedName name="B" localSheetId="4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6">#REF!</definedName>
    <definedName name="B">#REF!</definedName>
    <definedName name="base_de_costos" localSheetId="4">#REF!</definedName>
    <definedName name="base_de_costos" localSheetId="7">#REF!</definedName>
    <definedName name="base_de_costos" localSheetId="8">#REF!</definedName>
    <definedName name="base_de_costos" localSheetId="9">#REF!</definedName>
    <definedName name="base_de_costos" localSheetId="10">#REF!</definedName>
    <definedName name="base_de_costos" localSheetId="11">#REF!</definedName>
    <definedName name="base_de_costos" localSheetId="12">#REF!</definedName>
    <definedName name="base_de_costos" localSheetId="13">#REF!</definedName>
    <definedName name="base_de_costos" localSheetId="14">#REF!</definedName>
    <definedName name="base_de_costos" localSheetId="6">#REF!</definedName>
    <definedName name="base_de_costos">#REF!</definedName>
    <definedName name="BASE_DE_ITEMS" localSheetId="4">#REF!</definedName>
    <definedName name="BASE_DE_ITEMS" localSheetId="7">#REF!</definedName>
    <definedName name="BASE_DE_ITEMS" localSheetId="8">#REF!</definedName>
    <definedName name="BASE_DE_ITEMS" localSheetId="9">#REF!</definedName>
    <definedName name="BASE_DE_ITEMS" localSheetId="10">#REF!</definedName>
    <definedName name="BASE_DE_ITEMS" localSheetId="11">#REF!</definedName>
    <definedName name="BASE_DE_ITEMS" localSheetId="12">#REF!</definedName>
    <definedName name="BASE_DE_ITEMS" localSheetId="13">#REF!</definedName>
    <definedName name="BASE_DE_ITEMS" localSheetId="14">#REF!</definedName>
    <definedName name="BASE_DE_ITEMS" localSheetId="6">#REF!</definedName>
    <definedName name="BASE_DE_ITEMS">#REF!</definedName>
    <definedName name="base1" localSheetId="4">#REF!</definedName>
    <definedName name="base1" localSheetId="7">#REF!</definedName>
    <definedName name="base1" localSheetId="8">#REF!</definedName>
    <definedName name="base1" localSheetId="9">#REF!</definedName>
    <definedName name="base1" localSheetId="10">#REF!</definedName>
    <definedName name="base1" localSheetId="11">#REF!</definedName>
    <definedName name="base1" localSheetId="12">#REF!</definedName>
    <definedName name="base1" localSheetId="13">#REF!</definedName>
    <definedName name="base1" localSheetId="14">#REF!</definedName>
    <definedName name="base1" localSheetId="6">#REF!</definedName>
    <definedName name="base1">#REF!</definedName>
    <definedName name="_xlnm.Database" localSheetId="4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6">#REF!</definedName>
    <definedName name="_xlnm.Database">#REF!</definedName>
    <definedName name="Basico" localSheetId="4">#REF!</definedName>
    <definedName name="Basico" localSheetId="7">#REF!</definedName>
    <definedName name="Basico" localSheetId="8">#REF!</definedName>
    <definedName name="Basico" localSheetId="9">#REF!</definedName>
    <definedName name="Basico" localSheetId="10">#REF!</definedName>
    <definedName name="Basico" localSheetId="11">#REF!</definedName>
    <definedName name="Basico" localSheetId="12">#REF!</definedName>
    <definedName name="Basico" localSheetId="13">#REF!</definedName>
    <definedName name="Basico" localSheetId="14">#REF!</definedName>
    <definedName name="Basico" localSheetId="6">#REF!</definedName>
    <definedName name="Basico">#REF!</definedName>
    <definedName name="BBB" localSheetId="4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 localSheetId="11">#REF!</definedName>
    <definedName name="BBB" localSheetId="12">#REF!</definedName>
    <definedName name="BBB" localSheetId="13">#REF!</definedName>
    <definedName name="BBB" localSheetId="14">#REF!</definedName>
    <definedName name="BBB" localSheetId="6">#REF!</definedName>
    <definedName name="BBB">#REF!</definedName>
    <definedName name="BDEQ" localSheetId="4">#REF!</definedName>
    <definedName name="BDEQ" localSheetId="7">#REF!</definedName>
    <definedName name="BDEQ" localSheetId="8">#REF!</definedName>
    <definedName name="BDEQ" localSheetId="9">#REF!</definedName>
    <definedName name="BDEQ" localSheetId="10">#REF!</definedName>
    <definedName name="BDEQ" localSheetId="11">#REF!</definedName>
    <definedName name="BDEQ" localSheetId="12">#REF!</definedName>
    <definedName name="BDEQ" localSheetId="13">#REF!</definedName>
    <definedName name="BDEQ" localSheetId="14">#REF!</definedName>
    <definedName name="BDEQ" localSheetId="6">#REF!</definedName>
    <definedName name="BDEQ">#REF!</definedName>
    <definedName name="BE" localSheetId="4">#REF!</definedName>
    <definedName name="BE" localSheetId="7">#REF!</definedName>
    <definedName name="BE" localSheetId="8">#REF!</definedName>
    <definedName name="BE" localSheetId="9">#REF!</definedName>
    <definedName name="BE" localSheetId="10">#REF!</definedName>
    <definedName name="BE" localSheetId="11">#REF!</definedName>
    <definedName name="BE" localSheetId="12">#REF!</definedName>
    <definedName name="BE" localSheetId="13">#REF!</definedName>
    <definedName name="BE" localSheetId="14">#REF!</definedName>
    <definedName name="BE" localSheetId="6">#REF!</definedName>
    <definedName name="BE">#REF!</definedName>
    <definedName name="Beginning_Balance" localSheetId="4">-FV('5- COSTO FINANCIERO AFD'!Interest_Rate/12,'5- COSTO FINANCIERO AFD'!Payment_Number-1,-'5- COSTO FINANCIERO AFD'!Monthly_Payment,'5- COSTO FINANCIERO AFD'!Loan_Amount)</definedName>
    <definedName name="Beginning_Balance" localSheetId="7">-FV('ESTRUCTURA DE COSTOS T1'!Interest_Rate/12,'ESTRUCTURA DE COSTOS T1'!Payment_Number-1,-'ESTRUCTURA DE COSTOS T1'!Monthly_Payment,'ESTRUCTURA DE COSTOS T1'!Loan_Amount)</definedName>
    <definedName name="Beginning_Balance" localSheetId="8">-FV('ESTRUCTURA DE COSTOS T2'!Interest_Rate/12,'ESTRUCTURA DE COSTOS T2'!Payment_Number-1,-'ESTRUCTURA DE COSTOS T2'!Monthly_Payment,'ESTRUCTURA DE COSTOS T2'!Loan_Amount)</definedName>
    <definedName name="Beginning_Balance" localSheetId="9">-FV('ESTRUCTURA DE COSTOS T3'!Interest_Rate/12,'ESTRUCTURA DE COSTOS T3'!Payment_Number-1,-'ESTRUCTURA DE COSTOS T3'!Monthly_Payment,'ESTRUCTURA DE COSTOS T3'!Loan_Amount)</definedName>
    <definedName name="Beginning_Balance" localSheetId="10">-FV('ESTRUCTURA DE COSTOS T4'!Interest_Rate/12,'ESTRUCTURA DE COSTOS T4'!Payment_Number-1,-'ESTRUCTURA DE COSTOS T4'!Monthly_Payment,'ESTRUCTURA DE COSTOS T4'!Loan_Amount)</definedName>
    <definedName name="Beginning_Balance" localSheetId="11">-FV('ESTRUCTURA DE COSTOS T5'!Interest_Rate/12,'ESTRUCTURA DE COSTOS T5'!Payment_Number-1,-'ESTRUCTURA DE COSTOS T5'!Monthly_Payment,'ESTRUCTURA DE COSTOS T5'!Loan_Amount)</definedName>
    <definedName name="Beginning_Balance" localSheetId="12">-FV('ESTRUCTURA DE COSTOS T6'!Interest_Rate/12,'ESTRUCTURA DE COSTOS T6'!Payment_Number-1,-'ESTRUCTURA DE COSTOS T6'!Monthly_Payment,'ESTRUCTURA DE COSTOS T6'!Loan_Amount)</definedName>
    <definedName name="Beginning_Balance" localSheetId="13">-FV('ESTRUCTURA DE COSTOS T7'!Interest_Rate/12,'ESTRUCTURA DE COSTOS T7'!Payment_Number-1,-'ESTRUCTURA DE COSTOS T7'!Monthly_Payment,'ESTRUCTURA DE COSTOS T7'!Loan_Amount)</definedName>
    <definedName name="Beginning_Balance" localSheetId="14">-FV('ESTRUCTURA DE COSTOS T8'!Interest_Rate/12,'ESTRUCTURA DE COSTOS T8'!Payment_Number-1,-'ESTRUCTURA DE COSTOS T8'!Monthly_Payment,'ESTRUCTURA DE COSTOS T8'!Loan_Amount)</definedName>
    <definedName name="Beginning_Balance" localSheetId="6">-FV('RESUMEN PARA PLATAFORMA '!Interest_Rate/12,'RESUMEN PARA PLATAFORMA '!Payment_Number-1,-'RESUMEN PARA PLATAFORMA '!Monthly_Payment,'RESUMEN PARA PLATAFORMA '!Loan_Amount)</definedName>
    <definedName name="Beginning_Balance">-FV(Interest_Rate/12,Payment_Number-1,-Monthly_Payment,Loan_Amount)</definedName>
    <definedName name="BEI" localSheetId="4">#REF!</definedName>
    <definedName name="BEI" localSheetId="7">#REF!</definedName>
    <definedName name="BEI" localSheetId="8">#REF!</definedName>
    <definedName name="BEI" localSheetId="9">#REF!</definedName>
    <definedName name="BEI" localSheetId="10">#REF!</definedName>
    <definedName name="BEI" localSheetId="11">#REF!</definedName>
    <definedName name="BEI" localSheetId="12">#REF!</definedName>
    <definedName name="BEI" localSheetId="13">#REF!</definedName>
    <definedName name="BEI" localSheetId="14">#REF!</definedName>
    <definedName name="BEI" localSheetId="6">#REF!</definedName>
    <definedName name="BEI">#REF!</definedName>
    <definedName name="ben" localSheetId="4">#REF!</definedName>
    <definedName name="ben" localSheetId="7">#REF!</definedName>
    <definedName name="ben" localSheetId="8">#REF!</definedName>
    <definedName name="ben" localSheetId="9">#REF!</definedName>
    <definedName name="ben" localSheetId="10">#REF!</definedName>
    <definedName name="ben" localSheetId="11">#REF!</definedName>
    <definedName name="ben" localSheetId="12">#REF!</definedName>
    <definedName name="ben" localSheetId="13">#REF!</definedName>
    <definedName name="ben" localSheetId="14">#REF!</definedName>
    <definedName name="ben" localSheetId="6">#REF!</definedName>
    <definedName name="ben">#REF!</definedName>
    <definedName name="Beneficio" localSheetId="4">#REF!</definedName>
    <definedName name="Beneficio" localSheetId="7">#REF!</definedName>
    <definedName name="Beneficio" localSheetId="8">#REF!</definedName>
    <definedName name="Beneficio" localSheetId="9">#REF!</definedName>
    <definedName name="Beneficio" localSheetId="10">#REF!</definedName>
    <definedName name="Beneficio" localSheetId="11">#REF!</definedName>
    <definedName name="Beneficio" localSheetId="12">#REF!</definedName>
    <definedName name="Beneficio" localSheetId="13">#REF!</definedName>
    <definedName name="Beneficio" localSheetId="14">#REF!</definedName>
    <definedName name="Beneficio" localSheetId="6">#REF!</definedName>
    <definedName name="Beneficio">#REF!</definedName>
    <definedName name="BENEFICIO_EQUIPOS" localSheetId="4">#REF!</definedName>
    <definedName name="BENEFICIO_EQUIPOS" localSheetId="7">#REF!</definedName>
    <definedName name="BENEFICIO_EQUIPOS" localSheetId="8">#REF!</definedName>
    <definedName name="BENEFICIO_EQUIPOS" localSheetId="9">#REF!</definedName>
    <definedName name="BENEFICIO_EQUIPOS" localSheetId="10">#REF!</definedName>
    <definedName name="BENEFICIO_EQUIPOS" localSheetId="11">#REF!</definedName>
    <definedName name="BENEFICIO_EQUIPOS" localSheetId="12">#REF!</definedName>
    <definedName name="BENEFICIO_EQUIPOS" localSheetId="13">#REF!</definedName>
    <definedName name="BENEFICIO_EQUIPOS" localSheetId="14">#REF!</definedName>
    <definedName name="BENEFICIO_EQUIPOS" localSheetId="6">#REF!</definedName>
    <definedName name="BENEFICIO_EQUIPOS">#REF!</definedName>
    <definedName name="beneficioseimpuestos" localSheetId="4">#REF!</definedName>
    <definedName name="beneficioseimpuestos" localSheetId="7">#REF!</definedName>
    <definedName name="beneficioseimpuestos" localSheetId="8">#REF!</definedName>
    <definedName name="beneficioseimpuestos" localSheetId="9">#REF!</definedName>
    <definedName name="beneficioseimpuestos" localSheetId="10">#REF!</definedName>
    <definedName name="beneficioseimpuestos" localSheetId="11">#REF!</definedName>
    <definedName name="beneficioseimpuestos" localSheetId="12">#REF!</definedName>
    <definedName name="beneficioseimpuestos" localSheetId="13">#REF!</definedName>
    <definedName name="beneficioseimpuestos" localSheetId="14">#REF!</definedName>
    <definedName name="beneficioseimpuestos" localSheetId="6">#REF!</definedName>
    <definedName name="beneficioseimpuestos">#REF!</definedName>
    <definedName name="bg" localSheetId="4">#REF!</definedName>
    <definedName name="bg" localSheetId="7">#REF!</definedName>
    <definedName name="bg" localSheetId="8">#REF!</definedName>
    <definedName name="bg" localSheetId="9">#REF!</definedName>
    <definedName name="bg" localSheetId="10">#REF!</definedName>
    <definedName name="bg" localSheetId="11">#REF!</definedName>
    <definedName name="bg" localSheetId="12">#REF!</definedName>
    <definedName name="bg" localSheetId="13">#REF!</definedName>
    <definedName name="bg" localSheetId="14">#REF!</definedName>
    <definedName name="bg" localSheetId="6">#REF!</definedName>
    <definedName name="bg">#REF!</definedName>
    <definedName name="bgfbf" localSheetId="4" hidden="1">#REF!</definedName>
    <definedName name="bgfbf" localSheetId="7" hidden="1">#REF!</definedName>
    <definedName name="bgfbf" localSheetId="8" hidden="1">#REF!</definedName>
    <definedName name="bgfbf" localSheetId="9" hidden="1">#REF!</definedName>
    <definedName name="bgfbf" localSheetId="10" hidden="1">#REF!</definedName>
    <definedName name="bgfbf" localSheetId="11" hidden="1">#REF!</definedName>
    <definedName name="bgfbf" localSheetId="12" hidden="1">#REF!</definedName>
    <definedName name="bgfbf" localSheetId="13" hidden="1">#REF!</definedName>
    <definedName name="bgfbf" localSheetId="14" hidden="1">#REF!</definedName>
    <definedName name="bgfbf" localSheetId="6" hidden="1">#REF!</definedName>
    <definedName name="bgfbf" hidden="1">#REF!</definedName>
    <definedName name="bi" localSheetId="4">#REF!</definedName>
    <definedName name="bi" localSheetId="7">#REF!</definedName>
    <definedName name="bi" localSheetId="8">#REF!</definedName>
    <definedName name="bi" localSheetId="9">#REF!</definedName>
    <definedName name="bi" localSheetId="10">#REF!</definedName>
    <definedName name="bi" localSheetId="11">#REF!</definedName>
    <definedName name="bi" localSheetId="12">#REF!</definedName>
    <definedName name="bi" localSheetId="13">#REF!</definedName>
    <definedName name="bi" localSheetId="14">#REF!</definedName>
    <definedName name="bi" localSheetId="6">#REF!</definedName>
    <definedName name="bi">#REF!</definedName>
    <definedName name="BLEQUE" localSheetId="4">#REF!</definedName>
    <definedName name="BLEQUE" localSheetId="7">#REF!</definedName>
    <definedName name="BLEQUE" localSheetId="8">#REF!</definedName>
    <definedName name="BLEQUE" localSheetId="9">#REF!</definedName>
    <definedName name="BLEQUE" localSheetId="10">#REF!</definedName>
    <definedName name="BLEQUE" localSheetId="11">#REF!</definedName>
    <definedName name="BLEQUE" localSheetId="12">#REF!</definedName>
    <definedName name="BLEQUE" localSheetId="13">#REF!</definedName>
    <definedName name="BLEQUE" localSheetId="14">#REF!</definedName>
    <definedName name="BLEQUE" localSheetId="6">#REF!</definedName>
    <definedName name="BLEQUE">#REF!</definedName>
    <definedName name="BNF_IMP" localSheetId="4">#REF!</definedName>
    <definedName name="BNF_IMP" localSheetId="7">#REF!</definedName>
    <definedName name="BNF_IMP" localSheetId="8">#REF!</definedName>
    <definedName name="BNF_IMP" localSheetId="9">#REF!</definedName>
    <definedName name="BNF_IMP" localSheetId="10">#REF!</definedName>
    <definedName name="BNF_IMP" localSheetId="11">#REF!</definedName>
    <definedName name="BNF_IMP" localSheetId="12">#REF!</definedName>
    <definedName name="BNF_IMP" localSheetId="13">#REF!</definedName>
    <definedName name="BNF_IMP" localSheetId="14">#REF!</definedName>
    <definedName name="BNF_IMP" localSheetId="6">#REF!</definedName>
    <definedName name="BNF_IMP">#REF!</definedName>
    <definedName name="BuiltIn_Print_Area" localSheetId="4">#REF!</definedName>
    <definedName name="BuiltIn_Print_Area" localSheetId="7">#REF!</definedName>
    <definedName name="BuiltIn_Print_Area" localSheetId="8">#REF!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6">#REF!</definedName>
    <definedName name="BuiltIn_Print_Area">#REF!</definedName>
    <definedName name="BuiltIn_Print_Area___0" localSheetId="4">#REF!</definedName>
    <definedName name="BuiltIn_Print_Area___0" localSheetId="7">#REF!</definedName>
    <definedName name="BuiltIn_Print_Area___0" localSheetId="8">#REF!</definedName>
    <definedName name="BuiltIn_Print_Area___0" localSheetId="9">#REF!</definedName>
    <definedName name="BuiltIn_Print_Area___0" localSheetId="10">#REF!</definedName>
    <definedName name="BuiltIn_Print_Area___0" localSheetId="11">#REF!</definedName>
    <definedName name="BuiltIn_Print_Area___0" localSheetId="12">#REF!</definedName>
    <definedName name="BuiltIn_Print_Area___0" localSheetId="13">#REF!</definedName>
    <definedName name="BuiltIn_Print_Area___0" localSheetId="14">#REF!</definedName>
    <definedName name="BuiltIn_Print_Area___0" localSheetId="6">#REF!</definedName>
    <definedName name="BuiltIn_Print_Area___0">#REF!</definedName>
    <definedName name="BuiltIn_Print_Area___0___0" localSheetId="4">#REF!</definedName>
    <definedName name="BuiltIn_Print_Area___0___0" localSheetId="7">#REF!</definedName>
    <definedName name="BuiltIn_Print_Area___0___0" localSheetId="8">#REF!</definedName>
    <definedName name="BuiltIn_Print_Area___0___0" localSheetId="9">#REF!</definedName>
    <definedName name="BuiltIn_Print_Area___0___0" localSheetId="10">#REF!</definedName>
    <definedName name="BuiltIn_Print_Area___0___0" localSheetId="11">#REF!</definedName>
    <definedName name="BuiltIn_Print_Area___0___0" localSheetId="12">#REF!</definedName>
    <definedName name="BuiltIn_Print_Area___0___0" localSheetId="13">#REF!</definedName>
    <definedName name="BuiltIn_Print_Area___0___0" localSheetId="14">#REF!</definedName>
    <definedName name="BuiltIn_Print_Area___0___0" localSheetId="6">#REF!</definedName>
    <definedName name="BuiltIn_Print_Area___0___0">#REF!</definedName>
    <definedName name="BuiltIn_Print_Titles" localSheetId="4">#REF!</definedName>
    <definedName name="BuiltIn_Print_Titles" localSheetId="7">#REF!</definedName>
    <definedName name="BuiltIn_Print_Titles" localSheetId="8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6">#REF!</definedName>
    <definedName name="BuiltIn_Print_Titles">#REF!</definedName>
    <definedName name="BuiltIn_Print_Titles___0" localSheetId="4">#REF!</definedName>
    <definedName name="BuiltIn_Print_Titles___0" localSheetId="7">#REF!</definedName>
    <definedName name="BuiltIn_Print_Titles___0" localSheetId="8">#REF!</definedName>
    <definedName name="BuiltIn_Print_Titles___0" localSheetId="9">#REF!</definedName>
    <definedName name="BuiltIn_Print_Titles___0" localSheetId="10">#REF!</definedName>
    <definedName name="BuiltIn_Print_Titles___0" localSheetId="11">#REF!</definedName>
    <definedName name="BuiltIn_Print_Titles___0" localSheetId="12">#REF!</definedName>
    <definedName name="BuiltIn_Print_Titles___0" localSheetId="13">#REF!</definedName>
    <definedName name="BuiltIn_Print_Titles___0" localSheetId="14">#REF!</definedName>
    <definedName name="BuiltIn_Print_Titles___0" localSheetId="6">#REF!</definedName>
    <definedName name="BuiltIn_Print_Titles___0">#REF!</definedName>
    <definedName name="C_" localSheetId="4">#REF!</definedName>
    <definedName name="C_" localSheetId="7">#REF!</definedName>
    <definedName name="C_" localSheetId="8">#REF!</definedName>
    <definedName name="C_" localSheetId="9">#REF!</definedName>
    <definedName name="C_" localSheetId="10">#REF!</definedName>
    <definedName name="C_" localSheetId="11">#REF!</definedName>
    <definedName name="C_" localSheetId="12">#REF!</definedName>
    <definedName name="C_" localSheetId="13">#REF!</definedName>
    <definedName name="C_" localSheetId="14">#REF!</definedName>
    <definedName name="C_" localSheetId="6">#REF!</definedName>
    <definedName name="C_">#REF!</definedName>
    <definedName name="c_asf" localSheetId="4">#REF!</definedName>
    <definedName name="c_asf" localSheetId="7">#REF!</definedName>
    <definedName name="c_asf" localSheetId="8">#REF!</definedName>
    <definedName name="c_asf" localSheetId="9">#REF!</definedName>
    <definedName name="c_asf" localSheetId="10">#REF!</definedName>
    <definedName name="c_asf" localSheetId="11">#REF!</definedName>
    <definedName name="c_asf" localSheetId="12">#REF!</definedName>
    <definedName name="c_asf" localSheetId="13">#REF!</definedName>
    <definedName name="c_asf" localSheetId="14">#REF!</definedName>
    <definedName name="c_asf" localSheetId="6">#REF!</definedName>
    <definedName name="c_asf">#REF!</definedName>
    <definedName name="C_ASFALTICO" localSheetId="4">#REF!</definedName>
    <definedName name="C_ASFALTICO" localSheetId="7">#REF!</definedName>
    <definedName name="C_ASFALTICO" localSheetId="8">#REF!</definedName>
    <definedName name="C_ASFALTICO" localSheetId="9">#REF!</definedName>
    <definedName name="C_ASFALTICO" localSheetId="10">#REF!</definedName>
    <definedName name="C_ASFALTICO" localSheetId="11">#REF!</definedName>
    <definedName name="C_ASFALTICO" localSheetId="12">#REF!</definedName>
    <definedName name="C_ASFALTICO" localSheetId="13">#REF!</definedName>
    <definedName name="C_ASFALTICO" localSheetId="14">#REF!</definedName>
    <definedName name="C_ASFALTICO" localSheetId="6">#REF!</definedName>
    <definedName name="C_ASFALTICO">#REF!</definedName>
    <definedName name="C_Financiero" localSheetId="4">#REF!</definedName>
    <definedName name="C_Financiero" localSheetId="7">#REF!</definedName>
    <definedName name="C_Financiero" localSheetId="8">#REF!</definedName>
    <definedName name="C_Financiero" localSheetId="9">#REF!</definedName>
    <definedName name="C_Financiero" localSheetId="10">#REF!</definedName>
    <definedName name="C_Financiero" localSheetId="11">#REF!</definedName>
    <definedName name="C_Financiero" localSheetId="12">#REF!</definedName>
    <definedName name="C_Financiero" localSheetId="13">#REF!</definedName>
    <definedName name="C_Financiero" localSheetId="14">#REF!</definedName>
    <definedName name="C_Financiero" localSheetId="6">#REF!</definedName>
    <definedName name="C_Financiero">#REF!</definedName>
    <definedName name="C_H" localSheetId="4">#REF!</definedName>
    <definedName name="C_H" localSheetId="7">#REF!</definedName>
    <definedName name="C_H" localSheetId="8">#REF!</definedName>
    <definedName name="C_H" localSheetId="9">#REF!</definedName>
    <definedName name="C_H" localSheetId="10">#REF!</definedName>
    <definedName name="C_H" localSheetId="11">#REF!</definedName>
    <definedName name="C_H" localSheetId="12">#REF!</definedName>
    <definedName name="C_H" localSheetId="13">#REF!</definedName>
    <definedName name="C_H" localSheetId="14">#REF!</definedName>
    <definedName name="C_H" localSheetId="6">#REF!</definedName>
    <definedName name="C_H">#REF!</definedName>
    <definedName name="C_H_Pista" localSheetId="4">#REF!</definedName>
    <definedName name="C_H_Pista" localSheetId="7">#REF!</definedName>
    <definedName name="C_H_Pista" localSheetId="8">#REF!</definedName>
    <definedName name="C_H_Pista" localSheetId="9">#REF!</definedName>
    <definedName name="C_H_Pista" localSheetId="10">#REF!</definedName>
    <definedName name="C_H_Pista" localSheetId="11">#REF!</definedName>
    <definedName name="C_H_Pista" localSheetId="12">#REF!</definedName>
    <definedName name="C_H_Pista" localSheetId="13">#REF!</definedName>
    <definedName name="C_H_Pista" localSheetId="14">#REF!</definedName>
    <definedName name="C_H_Pista" localSheetId="6">#REF!</definedName>
    <definedName name="C_H_Pista">#REF!</definedName>
    <definedName name="C_H_Planta" localSheetId="4">#REF!</definedName>
    <definedName name="C_H_Planta" localSheetId="7">#REF!</definedName>
    <definedName name="C_H_Planta" localSheetId="8">#REF!</definedName>
    <definedName name="C_H_Planta" localSheetId="9">#REF!</definedName>
    <definedName name="C_H_Planta" localSheetId="10">#REF!</definedName>
    <definedName name="C_H_Planta" localSheetId="11">#REF!</definedName>
    <definedName name="C_H_Planta" localSheetId="12">#REF!</definedName>
    <definedName name="C_H_Planta" localSheetId="13">#REF!</definedName>
    <definedName name="C_H_Planta" localSheetId="14">#REF!</definedName>
    <definedName name="C_H_Planta" localSheetId="6">#REF!</definedName>
    <definedName name="C_H_Planta">#REF!</definedName>
    <definedName name="C_P" localSheetId="4">#REF!</definedName>
    <definedName name="C_P" localSheetId="7">#REF!</definedName>
    <definedName name="C_P" localSheetId="8">#REF!</definedName>
    <definedName name="C_P" localSheetId="9">#REF!</definedName>
    <definedName name="C_P" localSheetId="10">#REF!</definedName>
    <definedName name="C_P" localSheetId="11">#REF!</definedName>
    <definedName name="C_P" localSheetId="12">#REF!</definedName>
    <definedName name="C_P" localSheetId="13">#REF!</definedName>
    <definedName name="C_P" localSheetId="14">#REF!</definedName>
    <definedName name="C_P" localSheetId="6">#REF!</definedName>
    <definedName name="C_P">#REF!</definedName>
    <definedName name="C_P_P" localSheetId="4">#REF!</definedName>
    <definedName name="C_P_P" localSheetId="7">#REF!</definedName>
    <definedName name="C_P_P" localSheetId="8">#REF!</definedName>
    <definedName name="C_P_P" localSheetId="9">#REF!</definedName>
    <definedName name="C_P_P" localSheetId="10">#REF!</definedName>
    <definedName name="C_P_P" localSheetId="11">#REF!</definedName>
    <definedName name="C_P_P" localSheetId="12">#REF!</definedName>
    <definedName name="C_P_P" localSheetId="13">#REF!</definedName>
    <definedName name="C_P_P" localSheetId="14">#REF!</definedName>
    <definedName name="C_P_P" localSheetId="6">#REF!</definedName>
    <definedName name="C_P_P">#REF!</definedName>
    <definedName name="C_PIPA" localSheetId="4">#REF!</definedName>
    <definedName name="C_PIPA" localSheetId="7">#REF!</definedName>
    <definedName name="C_PIPA" localSheetId="8">#REF!</definedName>
    <definedName name="C_PIPA" localSheetId="9">#REF!</definedName>
    <definedName name="C_PIPA" localSheetId="10">#REF!</definedName>
    <definedName name="C_PIPA" localSheetId="11">#REF!</definedName>
    <definedName name="C_PIPA" localSheetId="12">#REF!</definedName>
    <definedName name="C_PIPA" localSheetId="13">#REF!</definedName>
    <definedName name="C_PIPA" localSheetId="14">#REF!</definedName>
    <definedName name="C_PIPA" localSheetId="6">#REF!</definedName>
    <definedName name="C_PIPA">#REF!</definedName>
    <definedName name="CAL" localSheetId="4">#REF!</definedName>
    <definedName name="CAL" localSheetId="7">#REF!</definedName>
    <definedName name="CAL" localSheetId="8">#REF!</definedName>
    <definedName name="CAL" localSheetId="9">#REF!</definedName>
    <definedName name="CAL" localSheetId="10">#REF!</definedName>
    <definedName name="CAL" localSheetId="11">#REF!</definedName>
    <definedName name="CAL" localSheetId="12">#REF!</definedName>
    <definedName name="CAL" localSheetId="13">#REF!</definedName>
    <definedName name="CAL" localSheetId="14">#REF!</definedName>
    <definedName name="CAL" localSheetId="6">#REF!</definedName>
    <definedName name="CAL">#REF!</definedName>
    <definedName name="calculado" localSheetId="4">#REF!</definedName>
    <definedName name="calculado" localSheetId="7">#REF!</definedName>
    <definedName name="calculado" localSheetId="8">#REF!</definedName>
    <definedName name="calculado" localSheetId="9">#REF!</definedName>
    <definedName name="calculado" localSheetId="10">#REF!</definedName>
    <definedName name="calculado" localSheetId="11">#REF!</definedName>
    <definedName name="calculado" localSheetId="12">#REF!</definedName>
    <definedName name="calculado" localSheetId="13">#REF!</definedName>
    <definedName name="calculado" localSheetId="14">#REF!</definedName>
    <definedName name="calculado" localSheetId="6">#REF!</definedName>
    <definedName name="calculado">#REF!</definedName>
    <definedName name="calvo" localSheetId="4">#REF!</definedName>
    <definedName name="calvo" localSheetId="7">#REF!</definedName>
    <definedName name="calvo" localSheetId="8">#REF!</definedName>
    <definedName name="calvo" localSheetId="9">#REF!</definedName>
    <definedName name="calvo" localSheetId="10">#REF!</definedName>
    <definedName name="calvo" localSheetId="11">#REF!</definedName>
    <definedName name="calvo" localSheetId="12">#REF!</definedName>
    <definedName name="calvo" localSheetId="13">#REF!</definedName>
    <definedName name="calvo" localSheetId="14">#REF!</definedName>
    <definedName name="calvo" localSheetId="6">#REF!</definedName>
    <definedName name="calvo">#REF!</definedName>
    <definedName name="cambio" localSheetId="4">#REF!</definedName>
    <definedName name="cambio" localSheetId="7">#REF!</definedName>
    <definedName name="cambio" localSheetId="8">#REF!</definedName>
    <definedName name="cambio" localSheetId="9">#REF!</definedName>
    <definedName name="cambio" localSheetId="10">#REF!</definedName>
    <definedName name="cambio" localSheetId="11">#REF!</definedName>
    <definedName name="cambio" localSheetId="12">#REF!</definedName>
    <definedName name="cambio" localSheetId="13">#REF!</definedName>
    <definedName name="cambio" localSheetId="14">#REF!</definedName>
    <definedName name="cambio" localSheetId="6">#REF!</definedName>
    <definedName name="cambio">#REF!</definedName>
    <definedName name="canon_piedra" localSheetId="4">#REF!</definedName>
    <definedName name="canon_piedra" localSheetId="7">#REF!</definedName>
    <definedName name="canon_piedra" localSheetId="8">#REF!</definedName>
    <definedName name="canon_piedra" localSheetId="9">#REF!</definedName>
    <definedName name="canon_piedra" localSheetId="10">#REF!</definedName>
    <definedName name="canon_piedra" localSheetId="11">#REF!</definedName>
    <definedName name="canon_piedra" localSheetId="12">#REF!</definedName>
    <definedName name="canon_piedra" localSheetId="13">#REF!</definedName>
    <definedName name="canon_piedra" localSheetId="14">#REF!</definedName>
    <definedName name="canon_piedra" localSheetId="6">#REF!</definedName>
    <definedName name="canon_piedra">#REF!</definedName>
    <definedName name="CantCuotasSocio" localSheetId="4">#REF!</definedName>
    <definedName name="CantCuotasSocio" localSheetId="7">#REF!</definedName>
    <definedName name="CantCuotasSocio" localSheetId="8">#REF!</definedName>
    <definedName name="CantCuotasSocio" localSheetId="9">#REF!</definedName>
    <definedName name="CantCuotasSocio" localSheetId="10">#REF!</definedName>
    <definedName name="CantCuotasSocio" localSheetId="11">#REF!</definedName>
    <definedName name="CantCuotasSocio" localSheetId="12">#REF!</definedName>
    <definedName name="CantCuotasSocio" localSheetId="13">#REF!</definedName>
    <definedName name="CantCuotasSocio" localSheetId="14">#REF!</definedName>
    <definedName name="CantCuotasSocio" localSheetId="6">#REF!</definedName>
    <definedName name="CantCuotasSocio">#REF!</definedName>
    <definedName name="cap" localSheetId="4">#REF!</definedName>
    <definedName name="cap" localSheetId="7">#REF!</definedName>
    <definedName name="cap" localSheetId="8">#REF!</definedName>
    <definedName name="cap" localSheetId="9">#REF!</definedName>
    <definedName name="cap" localSheetId="10">#REF!</definedName>
    <definedName name="cap" localSheetId="11">#REF!</definedName>
    <definedName name="cap" localSheetId="12">#REF!</definedName>
    <definedName name="cap" localSheetId="13">#REF!</definedName>
    <definedName name="cap" localSheetId="14">#REF!</definedName>
    <definedName name="cap" localSheetId="6">#REF!</definedName>
    <definedName name="cap">#REF!</definedName>
    <definedName name="CAP_20" localSheetId="4">#REF!</definedName>
    <definedName name="CAP_20" localSheetId="7">#REF!</definedName>
    <definedName name="CAP_20" localSheetId="8">#REF!</definedName>
    <definedName name="CAP_20" localSheetId="9">#REF!</definedName>
    <definedName name="CAP_20" localSheetId="10">#REF!</definedName>
    <definedName name="CAP_20" localSheetId="11">#REF!</definedName>
    <definedName name="CAP_20" localSheetId="12">#REF!</definedName>
    <definedName name="CAP_20" localSheetId="13">#REF!</definedName>
    <definedName name="CAP_20" localSheetId="14">#REF!</definedName>
    <definedName name="CAP_20" localSheetId="6">#REF!</definedName>
    <definedName name="CAP_20">#REF!</definedName>
    <definedName name="Capataz" localSheetId="4">#REF!</definedName>
    <definedName name="Capataz" localSheetId="7">#REF!</definedName>
    <definedName name="Capataz" localSheetId="8">#REF!</definedName>
    <definedName name="Capataz" localSheetId="9">#REF!</definedName>
    <definedName name="Capataz" localSheetId="10">#REF!</definedName>
    <definedName name="Capataz" localSheetId="11">#REF!</definedName>
    <definedName name="Capataz" localSheetId="12">#REF!</definedName>
    <definedName name="Capataz" localSheetId="13">#REF!</definedName>
    <definedName name="Capataz" localSheetId="14">#REF!</definedName>
    <definedName name="Capataz" localSheetId="6">#REF!</definedName>
    <definedName name="Capataz">#REF!</definedName>
    <definedName name="CARGAS_SOCIALES" localSheetId="4">#REF!</definedName>
    <definedName name="CARGAS_SOCIALES" localSheetId="7">#REF!</definedName>
    <definedName name="CARGAS_SOCIALES" localSheetId="8">#REF!</definedName>
    <definedName name="CARGAS_SOCIALES" localSheetId="9">#REF!</definedName>
    <definedName name="CARGAS_SOCIALES" localSheetId="10">#REF!</definedName>
    <definedName name="CARGAS_SOCIALES" localSheetId="11">#REF!</definedName>
    <definedName name="CARGAS_SOCIALES" localSheetId="12">#REF!</definedName>
    <definedName name="CARGAS_SOCIALES" localSheetId="13">#REF!</definedName>
    <definedName name="CARGAS_SOCIALES" localSheetId="14">#REF!</definedName>
    <definedName name="CARGAS_SOCIALES" localSheetId="6">#REF!</definedName>
    <definedName name="CARGAS_SOCIALES">#REF!</definedName>
    <definedName name="carp" localSheetId="4">#REF!</definedName>
    <definedName name="carp" localSheetId="7">#REF!</definedName>
    <definedName name="carp" localSheetId="8">#REF!</definedName>
    <definedName name="carp" localSheetId="9">#REF!</definedName>
    <definedName name="carp" localSheetId="10">#REF!</definedName>
    <definedName name="carp" localSheetId="11">#REF!</definedName>
    <definedName name="carp" localSheetId="12">#REF!</definedName>
    <definedName name="carp" localSheetId="13">#REF!</definedName>
    <definedName name="carp" localSheetId="14">#REF!</definedName>
    <definedName name="carp" localSheetId="6">#REF!</definedName>
    <definedName name="carp">#REF!</definedName>
    <definedName name="catd6e" localSheetId="4">#REF!</definedName>
    <definedName name="catd6e" localSheetId="7">#REF!</definedName>
    <definedName name="catd6e" localSheetId="8">#REF!</definedName>
    <definedName name="catd6e" localSheetId="9">#REF!</definedName>
    <definedName name="catd6e" localSheetId="10">#REF!</definedName>
    <definedName name="catd6e" localSheetId="11">#REF!</definedName>
    <definedName name="catd6e" localSheetId="12">#REF!</definedName>
    <definedName name="catd6e" localSheetId="13">#REF!</definedName>
    <definedName name="catd6e" localSheetId="14">#REF!</definedName>
    <definedName name="catd6e" localSheetId="6">#REF!</definedName>
    <definedName name="catd6e">#REF!</definedName>
    <definedName name="cc" localSheetId="4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6">#REF!</definedName>
    <definedName name="cc">#REF!</definedName>
    <definedName name="CCC" localSheetId="4">#REF!</definedName>
    <definedName name="CCC" localSheetId="7">#REF!</definedName>
    <definedName name="CCC" localSheetId="8">#REF!</definedName>
    <definedName name="CCC" localSheetId="9">#REF!</definedName>
    <definedName name="CCC" localSheetId="10">#REF!</definedName>
    <definedName name="CCC" localSheetId="11">#REF!</definedName>
    <definedName name="CCC" localSheetId="12">#REF!</definedName>
    <definedName name="CCC" localSheetId="13">#REF!</definedName>
    <definedName name="CCC" localSheetId="14">#REF!</definedName>
    <definedName name="CCC" localSheetId="6">#REF!</definedName>
    <definedName name="CCC">#REF!</definedName>
    <definedName name="cccc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ccc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des_mkj" localSheetId="4">#REF!</definedName>
    <definedName name="cdes_mkj" localSheetId="7">#REF!</definedName>
    <definedName name="cdes_mkj" localSheetId="8">#REF!</definedName>
    <definedName name="cdes_mkj" localSheetId="9">#REF!</definedName>
    <definedName name="cdes_mkj" localSheetId="10">#REF!</definedName>
    <definedName name="cdes_mkj" localSheetId="11">#REF!</definedName>
    <definedName name="cdes_mkj" localSheetId="12">#REF!</definedName>
    <definedName name="cdes_mkj" localSheetId="13">#REF!</definedName>
    <definedName name="cdes_mkj" localSheetId="14">#REF!</definedName>
    <definedName name="cdes_mkj" localSheetId="6">#REF!</definedName>
    <definedName name="cdes_mkj">#REF!</definedName>
    <definedName name="Ce_comp" localSheetId="4">#REF!</definedName>
    <definedName name="Ce_comp" localSheetId="7">#REF!</definedName>
    <definedName name="Ce_comp" localSheetId="8">#REF!</definedName>
    <definedName name="Ce_comp" localSheetId="9">#REF!</definedName>
    <definedName name="Ce_comp" localSheetId="10">#REF!</definedName>
    <definedName name="Ce_comp" localSheetId="11">#REF!</definedName>
    <definedName name="Ce_comp" localSheetId="12">#REF!</definedName>
    <definedName name="Ce_comp" localSheetId="13">#REF!</definedName>
    <definedName name="Ce_comp" localSheetId="14">#REF!</definedName>
    <definedName name="Ce_comp" localSheetId="6">#REF!</definedName>
    <definedName name="Ce_comp">#REF!</definedName>
    <definedName name="celulares" localSheetId="4">#REF!</definedName>
    <definedName name="celulares" localSheetId="7">#REF!</definedName>
    <definedName name="celulares" localSheetId="8">#REF!</definedName>
    <definedName name="celulares" localSheetId="9">#REF!</definedName>
    <definedName name="celulares" localSheetId="10">#REF!</definedName>
    <definedName name="celulares" localSheetId="11">#REF!</definedName>
    <definedName name="celulares" localSheetId="12">#REF!</definedName>
    <definedName name="celulares" localSheetId="13">#REF!</definedName>
    <definedName name="celulares" localSheetId="14">#REF!</definedName>
    <definedName name="celulares" localSheetId="6">#REF!</definedName>
    <definedName name="celulares">#REF!</definedName>
    <definedName name="celulares11" localSheetId="4">#REF!</definedName>
    <definedName name="celulares11" localSheetId="7">#REF!</definedName>
    <definedName name="celulares11" localSheetId="8">#REF!</definedName>
    <definedName name="celulares11" localSheetId="9">#REF!</definedName>
    <definedName name="celulares11" localSheetId="10">#REF!</definedName>
    <definedName name="celulares11" localSheetId="11">#REF!</definedName>
    <definedName name="celulares11" localSheetId="12">#REF!</definedName>
    <definedName name="celulares11" localSheetId="13">#REF!</definedName>
    <definedName name="celulares11" localSheetId="14">#REF!</definedName>
    <definedName name="celulares11" localSheetId="6">#REF!</definedName>
    <definedName name="celulares11">#REF!</definedName>
    <definedName name="celulares12" localSheetId="4">#REF!</definedName>
    <definedName name="celulares12" localSheetId="7">#REF!</definedName>
    <definedName name="celulares12" localSheetId="8">#REF!</definedName>
    <definedName name="celulares12" localSheetId="9">#REF!</definedName>
    <definedName name="celulares12" localSheetId="10">#REF!</definedName>
    <definedName name="celulares12" localSheetId="11">#REF!</definedName>
    <definedName name="celulares12" localSheetId="12">#REF!</definedName>
    <definedName name="celulares12" localSheetId="13">#REF!</definedName>
    <definedName name="celulares12" localSheetId="14">#REF!</definedName>
    <definedName name="celulares12" localSheetId="6">#REF!</definedName>
    <definedName name="celulares12">#REF!</definedName>
    <definedName name="celulares13" localSheetId="4">#REF!</definedName>
    <definedName name="celulares13" localSheetId="7">#REF!</definedName>
    <definedName name="celulares13" localSheetId="8">#REF!</definedName>
    <definedName name="celulares13" localSheetId="9">#REF!</definedName>
    <definedName name="celulares13" localSheetId="10">#REF!</definedName>
    <definedName name="celulares13" localSheetId="11">#REF!</definedName>
    <definedName name="celulares13" localSheetId="12">#REF!</definedName>
    <definedName name="celulares13" localSheetId="13">#REF!</definedName>
    <definedName name="celulares13" localSheetId="14">#REF!</definedName>
    <definedName name="celulares13" localSheetId="6">#REF!</definedName>
    <definedName name="celulares13">#REF!</definedName>
    <definedName name="cemC1" localSheetId="4">#REF!</definedName>
    <definedName name="cemC1" localSheetId="7">#REF!</definedName>
    <definedName name="cemC1" localSheetId="8">#REF!</definedName>
    <definedName name="cemC1" localSheetId="9">#REF!</definedName>
    <definedName name="cemC1" localSheetId="10">#REF!</definedName>
    <definedName name="cemC1" localSheetId="11">#REF!</definedName>
    <definedName name="cemC1" localSheetId="12">#REF!</definedName>
    <definedName name="cemC1" localSheetId="13">#REF!</definedName>
    <definedName name="cemC1" localSheetId="14">#REF!</definedName>
    <definedName name="cemC1" localSheetId="6">#REF!</definedName>
    <definedName name="cemC1">#REF!</definedName>
    <definedName name="cemC2" localSheetId="4">#REF!</definedName>
    <definedName name="cemC2" localSheetId="7">#REF!</definedName>
    <definedName name="cemC2" localSheetId="8">#REF!</definedName>
    <definedName name="cemC2" localSheetId="9">#REF!</definedName>
    <definedName name="cemC2" localSheetId="10">#REF!</definedName>
    <definedName name="cemC2" localSheetId="11">#REF!</definedName>
    <definedName name="cemC2" localSheetId="12">#REF!</definedName>
    <definedName name="cemC2" localSheetId="13">#REF!</definedName>
    <definedName name="cemC2" localSheetId="14">#REF!</definedName>
    <definedName name="cemC2" localSheetId="6">#REF!</definedName>
    <definedName name="cemC2">#REF!</definedName>
    <definedName name="cemento" localSheetId="4">#REF!</definedName>
    <definedName name="cemento" localSheetId="7">#REF!</definedName>
    <definedName name="cemento" localSheetId="8">#REF!</definedName>
    <definedName name="cemento" localSheetId="9">#REF!</definedName>
    <definedName name="cemento" localSheetId="10">#REF!</definedName>
    <definedName name="cemento" localSheetId="11">#REF!</definedName>
    <definedName name="cemento" localSheetId="12">#REF!</definedName>
    <definedName name="cemento" localSheetId="13">#REF!</definedName>
    <definedName name="cemento" localSheetId="14">#REF!</definedName>
    <definedName name="cemento" localSheetId="6">#REF!</definedName>
    <definedName name="cemento">#REF!</definedName>
    <definedName name="CEMENTO_A_P" localSheetId="4">#REF!</definedName>
    <definedName name="CEMENTO_A_P" localSheetId="7">#REF!</definedName>
    <definedName name="CEMENTO_A_P" localSheetId="8">#REF!</definedName>
    <definedName name="CEMENTO_A_P" localSheetId="9">#REF!</definedName>
    <definedName name="CEMENTO_A_P" localSheetId="10">#REF!</definedName>
    <definedName name="CEMENTO_A_P" localSheetId="11">#REF!</definedName>
    <definedName name="CEMENTO_A_P" localSheetId="12">#REF!</definedName>
    <definedName name="CEMENTO_A_P" localSheetId="13">#REF!</definedName>
    <definedName name="CEMENTO_A_P" localSheetId="14">#REF!</definedName>
    <definedName name="CEMENTO_A_P" localSheetId="6">#REF!</definedName>
    <definedName name="CEMENTO_A_P">#REF!</definedName>
    <definedName name="CEMENTO_F" localSheetId="4">#REF!</definedName>
    <definedName name="CEMENTO_F" localSheetId="7">#REF!</definedName>
    <definedName name="CEMENTO_F" localSheetId="8">#REF!</definedName>
    <definedName name="CEMENTO_F" localSheetId="9">#REF!</definedName>
    <definedName name="CEMENTO_F" localSheetId="10">#REF!</definedName>
    <definedName name="CEMENTO_F" localSheetId="11">#REF!</definedName>
    <definedName name="CEMENTO_F" localSheetId="12">#REF!</definedName>
    <definedName name="CEMENTO_F" localSheetId="13">#REF!</definedName>
    <definedName name="CEMENTO_F" localSheetId="14">#REF!</definedName>
    <definedName name="CEMENTO_F" localSheetId="6">#REF!</definedName>
    <definedName name="CEMENTO_F">#REF!</definedName>
    <definedName name="CEMENTO_P" localSheetId="4">#REF!</definedName>
    <definedName name="CEMENTO_P" localSheetId="7">#REF!</definedName>
    <definedName name="CEMENTO_P" localSheetId="8">#REF!</definedName>
    <definedName name="CEMENTO_P" localSheetId="9">#REF!</definedName>
    <definedName name="CEMENTO_P" localSheetId="10">#REF!</definedName>
    <definedName name="CEMENTO_P" localSheetId="11">#REF!</definedName>
    <definedName name="CEMENTO_P" localSheetId="12">#REF!</definedName>
    <definedName name="CEMENTO_P" localSheetId="13">#REF!</definedName>
    <definedName name="CEMENTO_P" localSheetId="14">#REF!</definedName>
    <definedName name="CEMENTO_P" localSheetId="6">#REF!</definedName>
    <definedName name="CEMENTO_P">#REF!</definedName>
    <definedName name="cementot1_gs" localSheetId="4">#REF!</definedName>
    <definedName name="cementot1_gs" localSheetId="7">#REF!</definedName>
    <definedName name="cementot1_gs" localSheetId="8">#REF!</definedName>
    <definedName name="cementot1_gs" localSheetId="9">#REF!</definedName>
    <definedName name="cementot1_gs" localSheetId="10">#REF!</definedName>
    <definedName name="cementot1_gs" localSheetId="11">#REF!</definedName>
    <definedName name="cementot1_gs" localSheetId="12">#REF!</definedName>
    <definedName name="cementot1_gs" localSheetId="13">#REF!</definedName>
    <definedName name="cementot1_gs" localSheetId="14">#REF!</definedName>
    <definedName name="cementot1_gs" localSheetId="6">#REF!</definedName>
    <definedName name="cementot1_gs">#REF!</definedName>
    <definedName name="CENTRAL" localSheetId="4">#REF!</definedName>
    <definedName name="CENTRAL" localSheetId="7">#REF!</definedName>
    <definedName name="CENTRAL" localSheetId="8">#REF!</definedName>
    <definedName name="CENTRAL" localSheetId="9">#REF!</definedName>
    <definedName name="CENTRAL" localSheetId="10">#REF!</definedName>
    <definedName name="CENTRAL" localSheetId="11">#REF!</definedName>
    <definedName name="CENTRAL" localSheetId="12">#REF!</definedName>
    <definedName name="CENTRAL" localSheetId="13">#REF!</definedName>
    <definedName name="CENTRAL" localSheetId="14">#REF!</definedName>
    <definedName name="CENTRAL" localSheetId="6">#REF!</definedName>
    <definedName name="CENTRAL">#REF!</definedName>
    <definedName name="cer" localSheetId="4">#REF!</definedName>
    <definedName name="cer" localSheetId="7">#REF!</definedName>
    <definedName name="cer" localSheetId="8">#REF!</definedName>
    <definedName name="cer" localSheetId="9">#REF!</definedName>
    <definedName name="cer" localSheetId="10">#REF!</definedName>
    <definedName name="cer" localSheetId="11">#REF!</definedName>
    <definedName name="cer" localSheetId="12">#REF!</definedName>
    <definedName name="cer" localSheetId="13">#REF!</definedName>
    <definedName name="cer" localSheetId="14">#REF!</definedName>
    <definedName name="cer" localSheetId="6">#REF!</definedName>
    <definedName name="cer">#REF!</definedName>
    <definedName name="cert_hist_acum" localSheetId="4">#REF!</definedName>
    <definedName name="cert_hist_acum" localSheetId="7">#REF!</definedName>
    <definedName name="cert_hist_acum" localSheetId="8">#REF!</definedName>
    <definedName name="cert_hist_acum" localSheetId="9">#REF!</definedName>
    <definedName name="cert_hist_acum" localSheetId="10">#REF!</definedName>
    <definedName name="cert_hist_acum" localSheetId="11">#REF!</definedName>
    <definedName name="cert_hist_acum" localSheetId="12">#REF!</definedName>
    <definedName name="cert_hist_acum" localSheetId="13">#REF!</definedName>
    <definedName name="cert_hist_acum" localSheetId="14">#REF!</definedName>
    <definedName name="cert_hist_acum" localSheetId="6">#REF!</definedName>
    <definedName name="cert_hist_acum">#REF!</definedName>
    <definedName name="cert_reaj" localSheetId="4">#REF!</definedName>
    <definedName name="cert_reaj" localSheetId="7">#REF!</definedName>
    <definedName name="cert_reaj" localSheetId="8">#REF!</definedName>
    <definedName name="cert_reaj" localSheetId="9">#REF!</definedName>
    <definedName name="cert_reaj" localSheetId="10">#REF!</definedName>
    <definedName name="cert_reaj" localSheetId="11">#REF!</definedName>
    <definedName name="cert_reaj" localSheetId="12">#REF!</definedName>
    <definedName name="cert_reaj" localSheetId="13">#REF!</definedName>
    <definedName name="cert_reaj" localSheetId="14">#REF!</definedName>
    <definedName name="cert_reaj" localSheetId="6">#REF!</definedName>
    <definedName name="cert_reaj">#REF!</definedName>
    <definedName name="certif" localSheetId="4">#REF!</definedName>
    <definedName name="certif" localSheetId="7">#REF!</definedName>
    <definedName name="certif" localSheetId="8">#REF!</definedName>
    <definedName name="certif" localSheetId="9">#REF!</definedName>
    <definedName name="certif" localSheetId="10">#REF!</definedName>
    <definedName name="certif" localSheetId="11">#REF!</definedName>
    <definedName name="certif" localSheetId="12">#REF!</definedName>
    <definedName name="certif" localSheetId="13">#REF!</definedName>
    <definedName name="certif" localSheetId="14">#REF!</definedName>
    <definedName name="certif" localSheetId="6">#REF!</definedName>
    <definedName name="certif">#REF!</definedName>
    <definedName name="certtt" localSheetId="4">#REF!</definedName>
    <definedName name="certtt" localSheetId="7">#REF!</definedName>
    <definedName name="certtt" localSheetId="8">#REF!</definedName>
    <definedName name="certtt" localSheetId="9">#REF!</definedName>
    <definedName name="certtt" localSheetId="10">#REF!</definedName>
    <definedName name="certtt" localSheetId="11">#REF!</definedName>
    <definedName name="certtt" localSheetId="12">#REF!</definedName>
    <definedName name="certtt" localSheetId="13">#REF!</definedName>
    <definedName name="certtt" localSheetId="14">#REF!</definedName>
    <definedName name="certtt" localSheetId="6">#REF!</definedName>
    <definedName name="certtt">#REF!</definedName>
    <definedName name="CF" localSheetId="4">#REF!</definedName>
    <definedName name="CF" localSheetId="7">#REF!</definedName>
    <definedName name="CF" localSheetId="8">#REF!</definedName>
    <definedName name="CF" localSheetId="9">#REF!</definedName>
    <definedName name="CF" localSheetId="10">#REF!</definedName>
    <definedName name="CF" localSheetId="11">#REF!</definedName>
    <definedName name="CF" localSheetId="12">#REF!</definedName>
    <definedName name="CF" localSheetId="13">#REF!</definedName>
    <definedName name="CF" localSheetId="14">#REF!</definedName>
    <definedName name="CF" localSheetId="6">#REF!</definedName>
    <definedName name="CF">#REF!</definedName>
    <definedName name="cgd" localSheetId="4">#REF!</definedName>
    <definedName name="cgd" localSheetId="7">#REF!</definedName>
    <definedName name="cgd" localSheetId="8">#REF!</definedName>
    <definedName name="cgd" localSheetId="9">#REF!</definedName>
    <definedName name="cgd" localSheetId="10">#REF!</definedName>
    <definedName name="cgd" localSheetId="11">#REF!</definedName>
    <definedName name="cgd" localSheetId="12">#REF!</definedName>
    <definedName name="cgd" localSheetId="13">#REF!</definedName>
    <definedName name="cgd" localSheetId="14">#REF!</definedName>
    <definedName name="cgd" localSheetId="6">#REF!</definedName>
    <definedName name="cgd">#REF!</definedName>
    <definedName name="CHINAMRA" localSheetId="4">#REF!</definedName>
    <definedName name="CHINAMRA" localSheetId="7">#REF!</definedName>
    <definedName name="CHINAMRA" localSheetId="8">#REF!</definedName>
    <definedName name="CHINAMRA" localSheetId="9">#REF!</definedName>
    <definedName name="CHINAMRA" localSheetId="10">#REF!</definedName>
    <definedName name="CHINAMRA" localSheetId="11">#REF!</definedName>
    <definedName name="CHINAMRA" localSheetId="12">#REF!</definedName>
    <definedName name="CHINAMRA" localSheetId="13">#REF!</definedName>
    <definedName name="CHINAMRA" localSheetId="14">#REF!</definedName>
    <definedName name="CHINAMRA" localSheetId="6">#REF!</definedName>
    <definedName name="CHINAMRA">#REF!</definedName>
    <definedName name="Chofer" localSheetId="4">#REF!</definedName>
    <definedName name="Chofer" localSheetId="7">#REF!</definedName>
    <definedName name="Chofer" localSheetId="8">#REF!</definedName>
    <definedName name="Chofer" localSheetId="9">#REF!</definedName>
    <definedName name="Chofer" localSheetId="10">#REF!</definedName>
    <definedName name="Chofer" localSheetId="11">#REF!</definedName>
    <definedName name="Chofer" localSheetId="12">#REF!</definedName>
    <definedName name="Chofer" localSheetId="13">#REF!</definedName>
    <definedName name="Chofer" localSheetId="14">#REF!</definedName>
    <definedName name="Chofer" localSheetId="6">#REF!</definedName>
    <definedName name="Chofer">#REF!</definedName>
    <definedName name="chofer1" localSheetId="4">#REF!</definedName>
    <definedName name="chofer1" localSheetId="7">#REF!</definedName>
    <definedName name="chofer1" localSheetId="8">#REF!</definedName>
    <definedName name="chofer1" localSheetId="9">#REF!</definedName>
    <definedName name="chofer1" localSheetId="10">#REF!</definedName>
    <definedName name="chofer1" localSheetId="11">#REF!</definedName>
    <definedName name="chofer1" localSheetId="12">#REF!</definedName>
    <definedName name="chofer1" localSheetId="13">#REF!</definedName>
    <definedName name="chofer1" localSheetId="14">#REF!</definedName>
    <definedName name="chofer1" localSheetId="6">#REF!</definedName>
    <definedName name="chofer1">#REF!</definedName>
    <definedName name="Cliente" localSheetId="4">#REF!</definedName>
    <definedName name="Cliente" localSheetId="7">#REF!</definedName>
    <definedName name="Cliente" localSheetId="8">#REF!</definedName>
    <definedName name="Cliente" localSheetId="9">#REF!</definedName>
    <definedName name="Cliente" localSheetId="10">#REF!</definedName>
    <definedName name="Cliente" localSheetId="11">#REF!</definedName>
    <definedName name="Cliente" localSheetId="12">#REF!</definedName>
    <definedName name="Cliente" localSheetId="13">#REF!</definedName>
    <definedName name="Cliente" localSheetId="14">#REF!</definedName>
    <definedName name="Cliente" localSheetId="6">#REF!</definedName>
    <definedName name="Cliente">#REF!</definedName>
    <definedName name="cloacal" localSheetId="4">#REF!</definedName>
    <definedName name="cloacal" localSheetId="7">#REF!</definedName>
    <definedName name="cloacal" localSheetId="8">#REF!</definedName>
    <definedName name="cloacal" localSheetId="9">#REF!</definedName>
    <definedName name="cloacal" localSheetId="10">#REF!</definedName>
    <definedName name="cloacal" localSheetId="11">#REF!</definedName>
    <definedName name="cloacal" localSheetId="12">#REF!</definedName>
    <definedName name="cloacal" localSheetId="13">#REF!</definedName>
    <definedName name="cloacal" localSheetId="14">#REF!</definedName>
    <definedName name="cloacal" localSheetId="6">#REF!</definedName>
    <definedName name="cloacal">#REF!</definedName>
    <definedName name="CM_30" localSheetId="4">#REF!</definedName>
    <definedName name="CM_30" localSheetId="7">#REF!</definedName>
    <definedName name="CM_30" localSheetId="8">#REF!</definedName>
    <definedName name="CM_30" localSheetId="9">#REF!</definedName>
    <definedName name="CM_30" localSheetId="10">#REF!</definedName>
    <definedName name="CM_30" localSheetId="11">#REF!</definedName>
    <definedName name="CM_30" localSheetId="12">#REF!</definedName>
    <definedName name="CM_30" localSheetId="13">#REF!</definedName>
    <definedName name="CM_30" localSheetId="14">#REF!</definedName>
    <definedName name="CM_30" localSheetId="6">#REF!</definedName>
    <definedName name="CM_30">#REF!</definedName>
    <definedName name="co" localSheetId="4">#REF!</definedName>
    <definedName name="co" localSheetId="7">#REF!</definedName>
    <definedName name="co" localSheetId="8">#REF!</definedName>
    <definedName name="co" localSheetId="9">#REF!</definedName>
    <definedName name="co" localSheetId="10">#REF!</definedName>
    <definedName name="co" localSheetId="11">#REF!</definedName>
    <definedName name="co" localSheetId="12">#REF!</definedName>
    <definedName name="co" localSheetId="13">#REF!</definedName>
    <definedName name="co" localSheetId="14">#REF!</definedName>
    <definedName name="co" localSheetId="6">#REF!</definedName>
    <definedName name="co">#REF!</definedName>
    <definedName name="Cod_Via" localSheetId="4">#REF!</definedName>
    <definedName name="Cod_Via" localSheetId="7">#REF!</definedName>
    <definedName name="Cod_Via" localSheetId="8">#REF!</definedName>
    <definedName name="Cod_Via" localSheetId="9">#REF!</definedName>
    <definedName name="Cod_Via" localSheetId="10">#REF!</definedName>
    <definedName name="Cod_Via" localSheetId="11">#REF!</definedName>
    <definedName name="Cod_Via" localSheetId="12">#REF!</definedName>
    <definedName name="Cod_Via" localSheetId="13">#REF!</definedName>
    <definedName name="Cod_Via" localSheetId="14">#REF!</definedName>
    <definedName name="Cod_Via" localSheetId="6">#REF!</definedName>
    <definedName name="Cod_Via">#REF!</definedName>
    <definedName name="codequip" localSheetId="4">#REF!</definedName>
    <definedName name="codequip" localSheetId="7">#REF!</definedName>
    <definedName name="codequip" localSheetId="8">#REF!</definedName>
    <definedName name="codequip" localSheetId="9">#REF!</definedName>
    <definedName name="codequip" localSheetId="10">#REF!</definedName>
    <definedName name="codequip" localSheetId="11">#REF!</definedName>
    <definedName name="codequip" localSheetId="12">#REF!</definedName>
    <definedName name="codequip" localSheetId="13">#REF!</definedName>
    <definedName name="codequip" localSheetId="14">#REF!</definedName>
    <definedName name="codequip" localSheetId="6">#REF!</definedName>
    <definedName name="codequip">#REF!</definedName>
    <definedName name="CÓDIGO" localSheetId="4">#REF!</definedName>
    <definedName name="CÓDIGO" localSheetId="7">#REF!</definedName>
    <definedName name="CÓDIGO" localSheetId="8">#REF!</definedName>
    <definedName name="CÓDIGO" localSheetId="9">#REF!</definedName>
    <definedName name="CÓDIGO" localSheetId="10">#REF!</definedName>
    <definedName name="CÓDIGO" localSheetId="11">#REF!</definedName>
    <definedName name="CÓDIGO" localSheetId="12">#REF!</definedName>
    <definedName name="CÓDIGO" localSheetId="13">#REF!</definedName>
    <definedName name="CÓDIGO" localSheetId="14">#REF!</definedName>
    <definedName name="CÓDIGO" localSheetId="6">#REF!</definedName>
    <definedName name="CÓDIGO">#REF!</definedName>
    <definedName name="codigo_buscado" localSheetId="4">#REF!</definedName>
    <definedName name="codigo_buscado" localSheetId="7">#REF!</definedName>
    <definedName name="codigo_buscado" localSheetId="8">#REF!</definedName>
    <definedName name="codigo_buscado" localSheetId="9">#REF!</definedName>
    <definedName name="codigo_buscado" localSheetId="10">#REF!</definedName>
    <definedName name="codigo_buscado" localSheetId="11">#REF!</definedName>
    <definedName name="codigo_buscado" localSheetId="12">#REF!</definedName>
    <definedName name="codigo_buscado" localSheetId="13">#REF!</definedName>
    <definedName name="codigo_buscado" localSheetId="14">#REF!</definedName>
    <definedName name="codigo_buscado" localSheetId="6">#REF!</definedName>
    <definedName name="codigo_buscado">#REF!</definedName>
    <definedName name="CÓDIGO_INTERNO" localSheetId="4">#REF!</definedName>
    <definedName name="CÓDIGO_INTERNO" localSheetId="7">#REF!</definedName>
    <definedName name="CÓDIGO_INTERNO" localSheetId="8">#REF!</definedName>
    <definedName name="CÓDIGO_INTERNO" localSheetId="9">#REF!</definedName>
    <definedName name="CÓDIGO_INTERNO" localSheetId="10">#REF!</definedName>
    <definedName name="CÓDIGO_INTERNO" localSheetId="11">#REF!</definedName>
    <definedName name="CÓDIGO_INTERNO" localSheetId="12">#REF!</definedName>
    <definedName name="CÓDIGO_INTERNO" localSheetId="13">#REF!</definedName>
    <definedName name="CÓDIGO_INTERNO" localSheetId="14">#REF!</definedName>
    <definedName name="CÓDIGO_INTERNO" localSheetId="6">#REF!</definedName>
    <definedName name="CÓDIGO_INTERNO">#REF!</definedName>
    <definedName name="codmano" localSheetId="4">#REF!</definedName>
    <definedName name="codmano" localSheetId="7">#REF!</definedName>
    <definedName name="codmano" localSheetId="8">#REF!</definedName>
    <definedName name="codmano" localSheetId="9">#REF!</definedName>
    <definedName name="codmano" localSheetId="10">#REF!</definedName>
    <definedName name="codmano" localSheetId="11">#REF!</definedName>
    <definedName name="codmano" localSheetId="12">#REF!</definedName>
    <definedName name="codmano" localSheetId="13">#REF!</definedName>
    <definedName name="codmano" localSheetId="14">#REF!</definedName>
    <definedName name="codmano" localSheetId="6">#REF!</definedName>
    <definedName name="codmano">#REF!</definedName>
    <definedName name="codmat" localSheetId="4">#REF!</definedName>
    <definedName name="codmat" localSheetId="7">#REF!</definedName>
    <definedName name="codmat" localSheetId="8">#REF!</definedName>
    <definedName name="codmat" localSheetId="9">#REF!</definedName>
    <definedName name="codmat" localSheetId="10">#REF!</definedName>
    <definedName name="codmat" localSheetId="11">#REF!</definedName>
    <definedName name="codmat" localSheetId="12">#REF!</definedName>
    <definedName name="codmat" localSheetId="13">#REF!</definedName>
    <definedName name="codmat" localSheetId="14">#REF!</definedName>
    <definedName name="codmat" localSheetId="6">#REF!</definedName>
    <definedName name="codmat">#REF!</definedName>
    <definedName name="codtrans" localSheetId="4">#REF!</definedName>
    <definedName name="codtrans" localSheetId="7">#REF!</definedName>
    <definedName name="codtrans" localSheetId="8">#REF!</definedName>
    <definedName name="codtrans" localSheetId="9">#REF!</definedName>
    <definedName name="codtrans" localSheetId="10">#REF!</definedName>
    <definedName name="codtrans" localSheetId="11">#REF!</definedName>
    <definedName name="codtrans" localSheetId="12">#REF!</definedName>
    <definedName name="codtrans" localSheetId="13">#REF!</definedName>
    <definedName name="codtrans" localSheetId="14">#REF!</definedName>
    <definedName name="codtrans" localSheetId="6">#REF!</definedName>
    <definedName name="codtrans">#REF!</definedName>
    <definedName name="COE" localSheetId="4">#REF!</definedName>
    <definedName name="COE" localSheetId="7">#REF!</definedName>
    <definedName name="COE" localSheetId="8">#REF!</definedName>
    <definedName name="COE" localSheetId="9">#REF!</definedName>
    <definedName name="COE" localSheetId="10">#REF!</definedName>
    <definedName name="COE" localSheetId="11">#REF!</definedName>
    <definedName name="COE" localSheetId="12">#REF!</definedName>
    <definedName name="COE" localSheetId="13">#REF!</definedName>
    <definedName name="COE" localSheetId="14">#REF!</definedName>
    <definedName name="COE" localSheetId="6">#REF!</definedName>
    <definedName name="COE">#REF!</definedName>
    <definedName name="coef" localSheetId="4">#REF!</definedName>
    <definedName name="coef" localSheetId="7">#REF!</definedName>
    <definedName name="coef" localSheetId="8">#REF!</definedName>
    <definedName name="coef" localSheetId="9">#REF!</definedName>
    <definedName name="coef" localSheetId="10">#REF!</definedName>
    <definedName name="coef" localSheetId="11">#REF!</definedName>
    <definedName name="coef" localSheetId="12">#REF!</definedName>
    <definedName name="coef" localSheetId="13">#REF!</definedName>
    <definedName name="coef" localSheetId="14">#REF!</definedName>
    <definedName name="coef" localSheetId="6">#REF!</definedName>
    <definedName name="coef">#REF!</definedName>
    <definedName name="coef_edi" localSheetId="4">#REF!</definedName>
    <definedName name="coef_edi" localSheetId="7">#REF!</definedName>
    <definedName name="coef_edi" localSheetId="8">#REF!</definedName>
    <definedName name="coef_edi" localSheetId="9">#REF!</definedName>
    <definedName name="coef_edi" localSheetId="10">#REF!</definedName>
    <definedName name="coef_edi" localSheetId="11">#REF!</definedName>
    <definedName name="coef_edi" localSheetId="12">#REF!</definedName>
    <definedName name="coef_edi" localSheetId="13">#REF!</definedName>
    <definedName name="coef_edi" localSheetId="14">#REF!</definedName>
    <definedName name="coef_edi" localSheetId="6">#REF!</definedName>
    <definedName name="coef_edi">#REF!</definedName>
    <definedName name="coef_maq" localSheetId="4">#REF!</definedName>
    <definedName name="coef_maq" localSheetId="7">#REF!</definedName>
    <definedName name="coef_maq" localSheetId="8">#REF!</definedName>
    <definedName name="coef_maq" localSheetId="9">#REF!</definedName>
    <definedName name="coef_maq" localSheetId="10">#REF!</definedName>
    <definedName name="coef_maq" localSheetId="11">#REF!</definedName>
    <definedName name="coef_maq" localSheetId="12">#REF!</definedName>
    <definedName name="coef_maq" localSheetId="13">#REF!</definedName>
    <definedName name="coef_maq" localSheetId="14">#REF!</definedName>
    <definedName name="coef_maq" localSheetId="6">#REF!</definedName>
    <definedName name="coef_maq">#REF!</definedName>
    <definedName name="coef_mat" localSheetId="4">#REF!</definedName>
    <definedName name="coef_mat" localSheetId="7">#REF!</definedName>
    <definedName name="coef_mat" localSheetId="8">#REF!</definedName>
    <definedName name="coef_mat" localSheetId="9">#REF!</definedName>
    <definedName name="coef_mat" localSheetId="10">#REF!</definedName>
    <definedName name="coef_mat" localSheetId="11">#REF!</definedName>
    <definedName name="coef_mat" localSheetId="12">#REF!</definedName>
    <definedName name="coef_mat" localSheetId="13">#REF!</definedName>
    <definedName name="coef_mat" localSheetId="14">#REF!</definedName>
    <definedName name="coef_mat" localSheetId="6">#REF!</definedName>
    <definedName name="coef_mat">#REF!</definedName>
    <definedName name="coef_tc" localSheetId="4">#REF!</definedName>
    <definedName name="coef_tc" localSheetId="7">#REF!</definedName>
    <definedName name="coef_tc" localSheetId="8">#REF!</definedName>
    <definedName name="coef_tc" localSheetId="9">#REF!</definedName>
    <definedName name="coef_tc" localSheetId="10">#REF!</definedName>
    <definedName name="coef_tc" localSheetId="11">#REF!</definedName>
    <definedName name="coef_tc" localSheetId="12">#REF!</definedName>
    <definedName name="coef_tc" localSheetId="13">#REF!</definedName>
    <definedName name="coef_tc" localSheetId="14">#REF!</definedName>
    <definedName name="coef_tc" localSheetId="6">#REF!</definedName>
    <definedName name="coef_tc">#REF!</definedName>
    <definedName name="coefi" localSheetId="4">#REF!</definedName>
    <definedName name="coefi" localSheetId="7">#REF!</definedName>
    <definedName name="coefi" localSheetId="8">#REF!</definedName>
    <definedName name="coefi" localSheetId="9">#REF!</definedName>
    <definedName name="coefi" localSheetId="10">#REF!</definedName>
    <definedName name="coefi" localSheetId="11">#REF!</definedName>
    <definedName name="coefi" localSheetId="12">#REF!</definedName>
    <definedName name="coefi" localSheetId="13">#REF!</definedName>
    <definedName name="coefi" localSheetId="14">#REF!</definedName>
    <definedName name="coefi" localSheetId="6">#REF!</definedName>
    <definedName name="coefi">#REF!</definedName>
    <definedName name="coerep" localSheetId="4">#REF!</definedName>
    <definedName name="coerep" localSheetId="7">#REF!</definedName>
    <definedName name="coerep" localSheetId="8">#REF!</definedName>
    <definedName name="coerep" localSheetId="9">#REF!</definedName>
    <definedName name="coerep" localSheetId="10">#REF!</definedName>
    <definedName name="coerep" localSheetId="11">#REF!</definedName>
    <definedName name="coerep" localSheetId="12">#REF!</definedName>
    <definedName name="coerep" localSheetId="13">#REF!</definedName>
    <definedName name="coerep" localSheetId="14">#REF!</definedName>
    <definedName name="coerep" localSheetId="6">#REF!</definedName>
    <definedName name="coerep">#REF!</definedName>
    <definedName name="colocacion" localSheetId="4">#REF!</definedName>
    <definedName name="colocacion" localSheetId="7">#REF!</definedName>
    <definedName name="colocacion" localSheetId="8">#REF!</definedName>
    <definedName name="colocacion" localSheetId="9">#REF!</definedName>
    <definedName name="colocacion" localSheetId="10">#REF!</definedName>
    <definedName name="colocacion" localSheetId="11">#REF!</definedName>
    <definedName name="colocacion" localSheetId="12">#REF!</definedName>
    <definedName name="colocacion" localSheetId="13">#REF!</definedName>
    <definedName name="colocacion" localSheetId="14">#REF!</definedName>
    <definedName name="colocacion" localSheetId="6">#REF!</definedName>
    <definedName name="colocacion">#REF!</definedName>
    <definedName name="combus" localSheetId="4">#REF!</definedName>
    <definedName name="combus" localSheetId="7">#REF!</definedName>
    <definedName name="combus" localSheetId="8">#REF!</definedName>
    <definedName name="combus" localSheetId="9">#REF!</definedName>
    <definedName name="combus" localSheetId="10">#REF!</definedName>
    <definedName name="combus" localSheetId="11">#REF!</definedName>
    <definedName name="combus" localSheetId="12">#REF!</definedName>
    <definedName name="combus" localSheetId="13">#REF!</definedName>
    <definedName name="combus" localSheetId="14">#REF!</definedName>
    <definedName name="combus" localSheetId="6">#REF!</definedName>
    <definedName name="combus">#REF!</definedName>
    <definedName name="combustibles" localSheetId="4">IF(AND(#REF!&gt;0,#REF!&gt;0),#REF!*#REF!/'5- COSTO FINANCIERO AFD'!Valor_Dólar,"Falta Valor dólar o H.P.")</definedName>
    <definedName name="combustibles" localSheetId="7">IF(AND(#REF!&gt;0,#REF!&gt;0),#REF!*#REF!/'ESTRUCTURA DE COSTOS T1'!Valor_Dólar,"Falta Valor dólar o H.P.")</definedName>
    <definedName name="combustibles" localSheetId="8">IF(AND(#REF!&gt;0,#REF!&gt;0),#REF!*#REF!/'ESTRUCTURA DE COSTOS T2'!Valor_Dólar,"Falta Valor dólar o H.P.")</definedName>
    <definedName name="combustibles" localSheetId="9">IF(AND(#REF!&gt;0,#REF!&gt;0),#REF!*#REF!/'ESTRUCTURA DE COSTOS T3'!Valor_Dólar,"Falta Valor dólar o H.P.")</definedName>
    <definedName name="combustibles" localSheetId="10">IF(AND(#REF!&gt;0,#REF!&gt;0),#REF!*#REF!/'ESTRUCTURA DE COSTOS T4'!Valor_Dólar,"Falta Valor dólar o H.P.")</definedName>
    <definedName name="combustibles" localSheetId="11">IF(AND(#REF!&gt;0,#REF!&gt;0),#REF!*#REF!/'ESTRUCTURA DE COSTOS T5'!Valor_Dólar,"Falta Valor dólar o H.P.")</definedName>
    <definedName name="combustibles" localSheetId="12">IF(AND(#REF!&gt;0,#REF!&gt;0),#REF!*#REF!/'ESTRUCTURA DE COSTOS T6'!Valor_Dólar,"Falta Valor dólar o H.P.")</definedName>
    <definedName name="combustibles" localSheetId="13">IF(AND(#REF!&gt;0,#REF!&gt;0),#REF!*#REF!/'ESTRUCTURA DE COSTOS T7'!Valor_Dólar,"Falta Valor dólar o H.P.")</definedName>
    <definedName name="combustibles" localSheetId="14">IF(AND(#REF!&gt;0,#REF!&gt;0),#REF!*#REF!/'ESTRUCTURA DE COSTOS T8'!Valor_Dólar,"Falta Valor dólar o H.P.")</definedName>
    <definedName name="combustibles" localSheetId="6">IF(AND(#REF!&gt;0,#REF!&gt;0),#REF!*#REF!/'RESUMEN PARA PLATAFORMA '!Valor_Dólar,"Falta Valor dólar o H.P.")</definedName>
    <definedName name="combustibles">IF(AND(#REF!&gt;0,#REF!&gt;0),#REF!*#REF!/Valor_Dólar,"Falta Valor dólar o H.P.")</definedName>
    <definedName name="come" localSheetId="4">#REF!</definedName>
    <definedName name="come" localSheetId="7">#REF!</definedName>
    <definedName name="come" localSheetId="8">#REF!</definedName>
    <definedName name="come" localSheetId="9">#REF!</definedName>
    <definedName name="come" localSheetId="10">#REF!</definedName>
    <definedName name="come" localSheetId="11">#REF!</definedName>
    <definedName name="come" localSheetId="12">#REF!</definedName>
    <definedName name="come" localSheetId="13">#REF!</definedName>
    <definedName name="come" localSheetId="14">#REF!</definedName>
    <definedName name="come" localSheetId="6">#REF!</definedName>
    <definedName name="come">#REF!</definedName>
    <definedName name="comitente" localSheetId="4">#REF!</definedName>
    <definedName name="comitente" localSheetId="7">#REF!</definedName>
    <definedName name="comitente" localSheetId="8">#REF!</definedName>
    <definedName name="comitente" localSheetId="9">#REF!</definedName>
    <definedName name="comitente" localSheetId="10">#REF!</definedName>
    <definedName name="comitente" localSheetId="11">#REF!</definedName>
    <definedName name="comitente" localSheetId="12">#REF!</definedName>
    <definedName name="comitente" localSheetId="13">#REF!</definedName>
    <definedName name="comitente" localSheetId="14">#REF!</definedName>
    <definedName name="comitente" localSheetId="6">#REF!</definedName>
    <definedName name="comitente">#REF!</definedName>
    <definedName name="comput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" localSheetId="4">#REF!</definedName>
    <definedName name="computo" localSheetId="7">#REF!</definedName>
    <definedName name="computo" localSheetId="8">#REF!</definedName>
    <definedName name="computo" localSheetId="9">#REF!</definedName>
    <definedName name="computo" localSheetId="10">#REF!</definedName>
    <definedName name="computo" localSheetId="11">#REF!</definedName>
    <definedName name="computo" localSheetId="12">#REF!</definedName>
    <definedName name="computo" localSheetId="13">#REF!</definedName>
    <definedName name="computo" localSheetId="14">#REF!</definedName>
    <definedName name="computo" localSheetId="6">#REF!</definedName>
    <definedName name="computo">#REF!</definedName>
    <definedName name="computool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mputool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conc_asf" localSheetId="4">#REF!</definedName>
    <definedName name="conc_asf" localSheetId="7">#REF!</definedName>
    <definedName name="conc_asf" localSheetId="8">#REF!</definedName>
    <definedName name="conc_asf" localSheetId="9">#REF!</definedName>
    <definedName name="conc_asf" localSheetId="10">#REF!</definedName>
    <definedName name="conc_asf" localSheetId="11">#REF!</definedName>
    <definedName name="conc_asf" localSheetId="12">#REF!</definedName>
    <definedName name="conc_asf" localSheetId="13">#REF!</definedName>
    <definedName name="conc_asf" localSheetId="14">#REF!</definedName>
    <definedName name="conc_asf" localSheetId="6">#REF!</definedName>
    <definedName name="conc_asf">#REF!</definedName>
    <definedName name="conc_asfd" localSheetId="4">#REF!</definedName>
    <definedName name="conc_asfd" localSheetId="7">#REF!</definedName>
    <definedName name="conc_asfd" localSheetId="8">#REF!</definedName>
    <definedName name="conc_asfd" localSheetId="9">#REF!</definedName>
    <definedName name="conc_asfd" localSheetId="10">#REF!</definedName>
    <definedName name="conc_asfd" localSheetId="11">#REF!</definedName>
    <definedName name="conc_asfd" localSheetId="12">#REF!</definedName>
    <definedName name="conc_asfd" localSheetId="13">#REF!</definedName>
    <definedName name="conc_asfd" localSheetId="14">#REF!</definedName>
    <definedName name="conc_asfd" localSheetId="6">#REF!</definedName>
    <definedName name="conc_asfd">#REF!</definedName>
    <definedName name="concr_asf" localSheetId="4">#REF!</definedName>
    <definedName name="concr_asf" localSheetId="7">#REF!</definedName>
    <definedName name="concr_asf" localSheetId="8">#REF!</definedName>
    <definedName name="concr_asf" localSheetId="9">#REF!</definedName>
    <definedName name="concr_asf" localSheetId="10">#REF!</definedName>
    <definedName name="concr_asf" localSheetId="11">#REF!</definedName>
    <definedName name="concr_asf" localSheetId="12">#REF!</definedName>
    <definedName name="concr_asf" localSheetId="13">#REF!</definedName>
    <definedName name="concr_asf" localSheetId="14">#REF!</definedName>
    <definedName name="concr_asf" localSheetId="6">#REF!</definedName>
    <definedName name="concr_asf">#REF!</definedName>
    <definedName name="concr_asfd" localSheetId="4">#REF!</definedName>
    <definedName name="concr_asfd" localSheetId="7">#REF!</definedName>
    <definedName name="concr_asfd" localSheetId="8">#REF!</definedName>
    <definedName name="concr_asfd" localSheetId="9">#REF!</definedName>
    <definedName name="concr_asfd" localSheetId="10">#REF!</definedName>
    <definedName name="concr_asfd" localSheetId="11">#REF!</definedName>
    <definedName name="concr_asfd" localSheetId="12">#REF!</definedName>
    <definedName name="concr_asfd" localSheetId="13">#REF!</definedName>
    <definedName name="concr_asfd" localSheetId="14">#REF!</definedName>
    <definedName name="concr_asfd" localSheetId="6">#REF!</definedName>
    <definedName name="concr_asfd">#REF!</definedName>
    <definedName name="concr_asfg" localSheetId="4">#REF!</definedName>
    <definedName name="concr_asfg" localSheetId="7">#REF!</definedName>
    <definedName name="concr_asfg" localSheetId="8">#REF!</definedName>
    <definedName name="concr_asfg" localSheetId="9">#REF!</definedName>
    <definedName name="concr_asfg" localSheetId="10">#REF!</definedName>
    <definedName name="concr_asfg" localSheetId="11">#REF!</definedName>
    <definedName name="concr_asfg" localSheetId="12">#REF!</definedName>
    <definedName name="concr_asfg" localSheetId="13">#REF!</definedName>
    <definedName name="concr_asfg" localSheetId="14">#REF!</definedName>
    <definedName name="concr_asfg" localSheetId="6">#REF!</definedName>
    <definedName name="concr_asfg">#REF!</definedName>
    <definedName name="congas" localSheetId="4">#REF!</definedName>
    <definedName name="congas" localSheetId="7">#REF!</definedName>
    <definedName name="congas" localSheetId="8">#REF!</definedName>
    <definedName name="congas" localSheetId="9">#REF!</definedName>
    <definedName name="congas" localSheetId="10">#REF!</definedName>
    <definedName name="congas" localSheetId="11">#REF!</definedName>
    <definedName name="congas" localSheetId="12">#REF!</definedName>
    <definedName name="congas" localSheetId="13">#REF!</definedName>
    <definedName name="congas" localSheetId="14">#REF!</definedName>
    <definedName name="congas" localSheetId="6">#REF!</definedName>
    <definedName name="congas">#REF!</definedName>
    <definedName name="connaf" localSheetId="4">#REF!</definedName>
    <definedName name="connaf" localSheetId="7">#REF!</definedName>
    <definedName name="connaf" localSheetId="8">#REF!</definedName>
    <definedName name="connaf" localSheetId="9">#REF!</definedName>
    <definedName name="connaf" localSheetId="10">#REF!</definedName>
    <definedName name="connaf" localSheetId="11">#REF!</definedName>
    <definedName name="connaf" localSheetId="12">#REF!</definedName>
    <definedName name="connaf" localSheetId="13">#REF!</definedName>
    <definedName name="connaf" localSheetId="14">#REF!</definedName>
    <definedName name="connaf" localSheetId="6">#REF!</definedName>
    <definedName name="connaf">#REF!</definedName>
    <definedName name="Contrapartida_Externa" localSheetId="4">#REF!</definedName>
    <definedName name="Contrapartida_Externa" localSheetId="7">#REF!</definedName>
    <definedName name="Contrapartida_Externa" localSheetId="8">#REF!</definedName>
    <definedName name="Contrapartida_Externa" localSheetId="9">#REF!</definedName>
    <definedName name="Contrapartida_Externa" localSheetId="10">#REF!</definedName>
    <definedName name="Contrapartida_Externa" localSheetId="11">#REF!</definedName>
    <definedName name="Contrapartida_Externa" localSheetId="12">#REF!</definedName>
    <definedName name="Contrapartida_Externa" localSheetId="13">#REF!</definedName>
    <definedName name="Contrapartida_Externa" localSheetId="14">#REF!</definedName>
    <definedName name="Contrapartida_Externa" localSheetId="6">#REF!</definedName>
    <definedName name="Contrapartida_Externa">#REF!</definedName>
    <definedName name="cordon" localSheetId="4">#REF!</definedName>
    <definedName name="cordon" localSheetId="7">#REF!</definedName>
    <definedName name="cordon" localSheetId="8">#REF!</definedName>
    <definedName name="cordon" localSheetId="9">#REF!</definedName>
    <definedName name="cordon" localSheetId="10">#REF!</definedName>
    <definedName name="cordon" localSheetId="11">#REF!</definedName>
    <definedName name="cordon" localSheetId="12">#REF!</definedName>
    <definedName name="cordon" localSheetId="13">#REF!</definedName>
    <definedName name="cordon" localSheetId="14">#REF!</definedName>
    <definedName name="cordon" localSheetId="6">#REF!</definedName>
    <definedName name="cordon">#REF!</definedName>
    <definedName name="Costo" localSheetId="4">#REF!</definedName>
    <definedName name="Costo" localSheetId="7">#REF!</definedName>
    <definedName name="Costo" localSheetId="8">#REF!</definedName>
    <definedName name="Costo" localSheetId="9">#REF!</definedName>
    <definedName name="Costo" localSheetId="10">#REF!</definedName>
    <definedName name="Costo" localSheetId="11">#REF!</definedName>
    <definedName name="Costo" localSheetId="12">#REF!</definedName>
    <definedName name="Costo" localSheetId="13">#REF!</definedName>
    <definedName name="Costo" localSheetId="14">#REF!</definedName>
    <definedName name="Costo" localSheetId="6">#REF!</definedName>
    <definedName name="Costo">#REF!</definedName>
    <definedName name="COSTO_ADOPTADO" localSheetId="4">#REF!</definedName>
    <definedName name="COSTO_ADOPTADO" localSheetId="7">#REF!</definedName>
    <definedName name="COSTO_ADOPTADO" localSheetId="8">#REF!</definedName>
    <definedName name="COSTO_ADOPTADO" localSheetId="9">#REF!</definedName>
    <definedName name="COSTO_ADOPTADO" localSheetId="10">#REF!</definedName>
    <definedName name="COSTO_ADOPTADO" localSheetId="11">#REF!</definedName>
    <definedName name="COSTO_ADOPTADO" localSheetId="12">#REF!</definedName>
    <definedName name="COSTO_ADOPTADO" localSheetId="13">#REF!</definedName>
    <definedName name="COSTO_ADOPTADO" localSheetId="14">#REF!</definedName>
    <definedName name="COSTO_ADOPTADO" localSheetId="6">#REF!</definedName>
    <definedName name="COSTO_ADOPTADO">#REF!</definedName>
    <definedName name="CostoM2Baul" localSheetId="4">#REF!</definedName>
    <definedName name="CostoM2Baul" localSheetId="7">#REF!</definedName>
    <definedName name="CostoM2Baul" localSheetId="8">#REF!</definedName>
    <definedName name="CostoM2Baul" localSheetId="9">#REF!</definedName>
    <definedName name="CostoM2Baul" localSheetId="10">#REF!</definedName>
    <definedName name="CostoM2Baul" localSheetId="11">#REF!</definedName>
    <definedName name="CostoM2Baul" localSheetId="12">#REF!</definedName>
    <definedName name="CostoM2Baul" localSheetId="13">#REF!</definedName>
    <definedName name="CostoM2Baul" localSheetId="14">#REF!</definedName>
    <definedName name="CostoM2Baul" localSheetId="6">#REF!</definedName>
    <definedName name="CostoM2Baul">#REF!</definedName>
    <definedName name="CostoM2Coche" localSheetId="4">#REF!</definedName>
    <definedName name="CostoM2Coche" localSheetId="7">#REF!</definedName>
    <definedName name="CostoM2Coche" localSheetId="8">#REF!</definedName>
    <definedName name="CostoM2Coche" localSheetId="9">#REF!</definedName>
    <definedName name="CostoM2Coche" localSheetId="10">#REF!</definedName>
    <definedName name="CostoM2Coche" localSheetId="11">#REF!</definedName>
    <definedName name="CostoM2Coche" localSheetId="12">#REF!</definedName>
    <definedName name="CostoM2Coche" localSheetId="13">#REF!</definedName>
    <definedName name="CostoM2Coche" localSheetId="14">#REF!</definedName>
    <definedName name="CostoM2Coche" localSheetId="6">#REF!</definedName>
    <definedName name="CostoM2Coche">#REF!</definedName>
    <definedName name="CostoM2Comercio" localSheetId="4">#REF!</definedName>
    <definedName name="CostoM2Comercio" localSheetId="7">#REF!</definedName>
    <definedName name="CostoM2Comercio" localSheetId="8">#REF!</definedName>
    <definedName name="CostoM2Comercio" localSheetId="9">#REF!</definedName>
    <definedName name="CostoM2Comercio" localSheetId="10">#REF!</definedName>
    <definedName name="CostoM2Comercio" localSheetId="11">#REF!</definedName>
    <definedName name="CostoM2Comercio" localSheetId="12">#REF!</definedName>
    <definedName name="CostoM2Comercio" localSheetId="13">#REF!</definedName>
    <definedName name="CostoM2Comercio" localSheetId="14">#REF!</definedName>
    <definedName name="CostoM2Comercio" localSheetId="6">#REF!</definedName>
    <definedName name="CostoM2Comercio">#REF!</definedName>
    <definedName name="CostoM2Edif" localSheetId="4">#REF!</definedName>
    <definedName name="CostoM2Edif" localSheetId="7">#REF!</definedName>
    <definedName name="CostoM2Edif" localSheetId="8">#REF!</definedName>
    <definedName name="CostoM2Edif" localSheetId="9">#REF!</definedName>
    <definedName name="CostoM2Edif" localSheetId="10">#REF!</definedName>
    <definedName name="CostoM2Edif" localSheetId="11">#REF!</definedName>
    <definedName name="CostoM2Edif" localSheetId="12">#REF!</definedName>
    <definedName name="CostoM2Edif" localSheetId="13">#REF!</definedName>
    <definedName name="CostoM2Edif" localSheetId="14">#REF!</definedName>
    <definedName name="CostoM2Edif" localSheetId="6">#REF!</definedName>
    <definedName name="CostoM2Edif">#REF!</definedName>
    <definedName name="CPABLS" localSheetId="4">#REF!</definedName>
    <definedName name="CPABLS" localSheetId="7">#REF!</definedName>
    <definedName name="CPABLS" localSheetId="8">#REF!</definedName>
    <definedName name="CPABLS" localSheetId="9">#REF!</definedName>
    <definedName name="CPABLS" localSheetId="10">#REF!</definedName>
    <definedName name="CPABLS" localSheetId="11">#REF!</definedName>
    <definedName name="CPABLS" localSheetId="12">#REF!</definedName>
    <definedName name="CPABLS" localSheetId="13">#REF!</definedName>
    <definedName name="CPABLS" localSheetId="14">#REF!</definedName>
    <definedName name="CPABLS" localSheetId="6">#REF!</definedName>
    <definedName name="CPABLS">#REF!</definedName>
    <definedName name="CPATN" localSheetId="4">#REF!</definedName>
    <definedName name="CPATN" localSheetId="7">#REF!</definedName>
    <definedName name="CPATN" localSheetId="8">#REF!</definedName>
    <definedName name="CPATN" localSheetId="9">#REF!</definedName>
    <definedName name="CPATN" localSheetId="10">#REF!</definedName>
    <definedName name="CPATN" localSheetId="11">#REF!</definedName>
    <definedName name="CPATN" localSheetId="12">#REF!</definedName>
    <definedName name="CPATN" localSheetId="13">#REF!</definedName>
    <definedName name="CPATN" localSheetId="14">#REF!</definedName>
    <definedName name="CPATN" localSheetId="6">#REF!</definedName>
    <definedName name="CPATN">#REF!</definedName>
    <definedName name="cpzb" localSheetId="4">#REF!</definedName>
    <definedName name="cpzb" localSheetId="7">#REF!</definedName>
    <definedName name="cpzb" localSheetId="8">#REF!</definedName>
    <definedName name="cpzb" localSheetId="9">#REF!</definedName>
    <definedName name="cpzb" localSheetId="10">#REF!</definedName>
    <definedName name="cpzb" localSheetId="11">#REF!</definedName>
    <definedName name="cpzb" localSheetId="12">#REF!</definedName>
    <definedName name="cpzb" localSheetId="13">#REF!</definedName>
    <definedName name="cpzb" localSheetId="14">#REF!</definedName>
    <definedName name="cpzb" localSheetId="6">#REF!</definedName>
    <definedName name="cpzb">#REF!</definedName>
    <definedName name="cpzg" localSheetId="4">#REF!</definedName>
    <definedName name="cpzg" localSheetId="7">#REF!</definedName>
    <definedName name="cpzg" localSheetId="8">#REF!</definedName>
    <definedName name="cpzg" localSheetId="9">#REF!</definedName>
    <definedName name="cpzg" localSheetId="10">#REF!</definedName>
    <definedName name="cpzg" localSheetId="11">#REF!</definedName>
    <definedName name="cpzg" localSheetId="12">#REF!</definedName>
    <definedName name="cpzg" localSheetId="13">#REF!</definedName>
    <definedName name="cpzg" localSheetId="14">#REF!</definedName>
    <definedName name="cpzg" localSheetId="6">#REF!</definedName>
    <definedName name="cpzg">#REF!</definedName>
    <definedName name="cr" localSheetId="4">#REF!</definedName>
    <definedName name="cr" localSheetId="7">#REF!</definedName>
    <definedName name="cr" localSheetId="8">#REF!</definedName>
    <definedName name="cr" localSheetId="9">#REF!</definedName>
    <definedName name="cr" localSheetId="10">#REF!</definedName>
    <definedName name="cr" localSheetId="11">#REF!</definedName>
    <definedName name="cr" localSheetId="12">#REF!</definedName>
    <definedName name="cr" localSheetId="13">#REF!</definedName>
    <definedName name="cr" localSheetId="14">#REF!</definedName>
    <definedName name="cr" localSheetId="6">#REF!</definedName>
    <definedName name="cr">#REF!</definedName>
    <definedName name="cron" localSheetId="4">#REF!</definedName>
    <definedName name="cron" localSheetId="7">#REF!</definedName>
    <definedName name="cron" localSheetId="8">#REF!</definedName>
    <definedName name="cron" localSheetId="9">#REF!</definedName>
    <definedName name="cron" localSheetId="10">#REF!</definedName>
    <definedName name="cron" localSheetId="11">#REF!</definedName>
    <definedName name="cron" localSheetId="12">#REF!</definedName>
    <definedName name="cron" localSheetId="13">#REF!</definedName>
    <definedName name="cron" localSheetId="14">#REF!</definedName>
    <definedName name="cron" localSheetId="6">#REF!</definedName>
    <definedName name="cron">#REF!</definedName>
    <definedName name="crono" localSheetId="4">#REF!</definedName>
    <definedName name="crono" localSheetId="7">#REF!</definedName>
    <definedName name="crono" localSheetId="8">#REF!</definedName>
    <definedName name="crono" localSheetId="9">#REF!</definedName>
    <definedName name="crono" localSheetId="10">#REF!</definedName>
    <definedName name="crono" localSheetId="11">#REF!</definedName>
    <definedName name="crono" localSheetId="12">#REF!</definedName>
    <definedName name="crono" localSheetId="13">#REF!</definedName>
    <definedName name="crono" localSheetId="14">#REF!</definedName>
    <definedName name="crono" localSheetId="6">#REF!</definedName>
    <definedName name="crono">#REF!</definedName>
    <definedName name="CS" localSheetId="4">#REF!</definedName>
    <definedName name="CS" localSheetId="7">#REF!</definedName>
    <definedName name="CS" localSheetId="8">#REF!</definedName>
    <definedName name="CS" localSheetId="9">#REF!</definedName>
    <definedName name="CS" localSheetId="10">#REF!</definedName>
    <definedName name="CS" localSheetId="11">#REF!</definedName>
    <definedName name="CS" localSheetId="12">#REF!</definedName>
    <definedName name="CS" localSheetId="13">#REF!</definedName>
    <definedName name="CS" localSheetId="14">#REF!</definedName>
    <definedName name="CS" localSheetId="6">#REF!</definedName>
    <definedName name="CS">#REF!</definedName>
    <definedName name="ct" localSheetId="4">#REF!</definedName>
    <definedName name="ct" localSheetId="7">#REF!</definedName>
    <definedName name="ct" localSheetId="8">#REF!</definedName>
    <definedName name="ct" localSheetId="9">#REF!</definedName>
    <definedName name="ct" localSheetId="10">#REF!</definedName>
    <definedName name="ct" localSheetId="11">#REF!</definedName>
    <definedName name="ct" localSheetId="12">#REF!</definedName>
    <definedName name="ct" localSheetId="13">#REF!</definedName>
    <definedName name="ct" localSheetId="14">#REF!</definedName>
    <definedName name="ct" localSheetId="6">#REF!</definedName>
    <definedName name="ct">#REF!</definedName>
    <definedName name="ct1b" localSheetId="4">#REF!</definedName>
    <definedName name="ct1b" localSheetId="7">#REF!</definedName>
    <definedName name="ct1b" localSheetId="8">#REF!</definedName>
    <definedName name="ct1b" localSheetId="9">#REF!</definedName>
    <definedName name="ct1b" localSheetId="10">#REF!</definedName>
    <definedName name="ct1b" localSheetId="11">#REF!</definedName>
    <definedName name="ct1b" localSheetId="12">#REF!</definedName>
    <definedName name="ct1b" localSheetId="13">#REF!</definedName>
    <definedName name="ct1b" localSheetId="14">#REF!</definedName>
    <definedName name="ct1b" localSheetId="6">#REF!</definedName>
    <definedName name="ct1b">#REF!</definedName>
    <definedName name="CT1BLS" localSheetId="4">#REF!</definedName>
    <definedName name="CT1BLS" localSheetId="7">#REF!</definedName>
    <definedName name="CT1BLS" localSheetId="8">#REF!</definedName>
    <definedName name="CT1BLS" localSheetId="9">#REF!</definedName>
    <definedName name="CT1BLS" localSheetId="10">#REF!</definedName>
    <definedName name="CT1BLS" localSheetId="11">#REF!</definedName>
    <definedName name="CT1BLS" localSheetId="12">#REF!</definedName>
    <definedName name="CT1BLS" localSheetId="13">#REF!</definedName>
    <definedName name="CT1BLS" localSheetId="14">#REF!</definedName>
    <definedName name="CT1BLS" localSheetId="6">#REF!</definedName>
    <definedName name="CT1BLS">#REF!</definedName>
    <definedName name="ct1g" localSheetId="4">#REF!</definedName>
    <definedName name="ct1g" localSheetId="7">#REF!</definedName>
    <definedName name="ct1g" localSheetId="8">#REF!</definedName>
    <definedName name="ct1g" localSheetId="9">#REF!</definedName>
    <definedName name="ct1g" localSheetId="10">#REF!</definedName>
    <definedName name="ct1g" localSheetId="11">#REF!</definedName>
    <definedName name="ct1g" localSheetId="12">#REF!</definedName>
    <definedName name="ct1g" localSheetId="13">#REF!</definedName>
    <definedName name="ct1g" localSheetId="14">#REF!</definedName>
    <definedName name="ct1g" localSheetId="6">#REF!</definedName>
    <definedName name="ct1g">#REF!</definedName>
    <definedName name="CT1TN" localSheetId="4">#REF!</definedName>
    <definedName name="CT1TN" localSheetId="7">#REF!</definedName>
    <definedName name="CT1TN" localSheetId="8">#REF!</definedName>
    <definedName name="CT1TN" localSheetId="9">#REF!</definedName>
    <definedName name="CT1TN" localSheetId="10">#REF!</definedName>
    <definedName name="CT1TN" localSheetId="11">#REF!</definedName>
    <definedName name="CT1TN" localSheetId="12">#REF!</definedName>
    <definedName name="CT1TN" localSheetId="13">#REF!</definedName>
    <definedName name="CT1TN" localSheetId="14">#REF!</definedName>
    <definedName name="CT1TN" localSheetId="6">#REF!</definedName>
    <definedName name="CT1TN">#REF!</definedName>
    <definedName name="CV_12M3" localSheetId="4">#REF!</definedName>
    <definedName name="CV_12M3" localSheetId="7">#REF!</definedName>
    <definedName name="CV_12M3" localSheetId="8">#REF!</definedName>
    <definedName name="CV_12M3" localSheetId="9">#REF!</definedName>
    <definedName name="CV_12M3" localSheetId="10">#REF!</definedName>
    <definedName name="CV_12M3" localSheetId="11">#REF!</definedName>
    <definedName name="CV_12M3" localSheetId="12">#REF!</definedName>
    <definedName name="CV_12M3" localSheetId="13">#REF!</definedName>
    <definedName name="CV_12M3" localSheetId="14">#REF!</definedName>
    <definedName name="CV_12M3" localSheetId="6">#REF!</definedName>
    <definedName name="CV_12M3">#REF!</definedName>
    <definedName name="cv_14000" localSheetId="4">#REF!</definedName>
    <definedName name="cv_14000" localSheetId="7">#REF!</definedName>
    <definedName name="cv_14000" localSheetId="8">#REF!</definedName>
    <definedName name="cv_14000" localSheetId="9">#REF!</definedName>
    <definedName name="cv_14000" localSheetId="10">#REF!</definedName>
    <definedName name="cv_14000" localSheetId="11">#REF!</definedName>
    <definedName name="cv_14000" localSheetId="12">#REF!</definedName>
    <definedName name="cv_14000" localSheetId="13">#REF!</definedName>
    <definedName name="cv_14000" localSheetId="14">#REF!</definedName>
    <definedName name="cv_14000" localSheetId="6">#REF!</definedName>
    <definedName name="cv_14000">#REF!</definedName>
    <definedName name="cvdszfg" localSheetId="4">#REF!</definedName>
    <definedName name="cvdszfg" localSheetId="7">#REF!</definedName>
    <definedName name="cvdszfg" localSheetId="8">#REF!</definedName>
    <definedName name="cvdszfg" localSheetId="9">#REF!</definedName>
    <definedName name="cvdszfg" localSheetId="10">#REF!</definedName>
    <definedName name="cvdszfg" localSheetId="11">#REF!</definedName>
    <definedName name="cvdszfg" localSheetId="12">#REF!</definedName>
    <definedName name="cvdszfg" localSheetId="13">#REF!</definedName>
    <definedName name="cvdszfg" localSheetId="14">#REF!</definedName>
    <definedName name="cvdszfg" localSheetId="6">#REF!</definedName>
    <definedName name="cvdszfg">#REF!</definedName>
    <definedName name="czx" localSheetId="4">#REF!</definedName>
    <definedName name="czx" localSheetId="7">#REF!</definedName>
    <definedName name="czx" localSheetId="8">#REF!</definedName>
    <definedName name="czx" localSheetId="9">#REF!</definedName>
    <definedName name="czx" localSheetId="10">#REF!</definedName>
    <definedName name="czx" localSheetId="11">#REF!</definedName>
    <definedName name="czx" localSheetId="12">#REF!</definedName>
    <definedName name="czx" localSheetId="13">#REF!</definedName>
    <definedName name="czx" localSheetId="14">#REF!</definedName>
    <definedName name="czx" localSheetId="6">#REF!</definedName>
    <definedName name="czx">#REF!</definedName>
    <definedName name="d" localSheetId="4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6">#REF!</definedName>
    <definedName name="d">#REF!</definedName>
    <definedName name="d2e" localSheetId="4" hidden="1">#REF!</definedName>
    <definedName name="d2e" localSheetId="7" hidden="1">#REF!</definedName>
    <definedName name="d2e" localSheetId="8" hidden="1">#REF!</definedName>
    <definedName name="d2e" localSheetId="9" hidden="1">#REF!</definedName>
    <definedName name="d2e" localSheetId="10" hidden="1">#REF!</definedName>
    <definedName name="d2e" localSheetId="11" hidden="1">#REF!</definedName>
    <definedName name="d2e" localSheetId="12" hidden="1">#REF!</definedName>
    <definedName name="d2e" localSheetId="13" hidden="1">#REF!</definedName>
    <definedName name="d2e" localSheetId="14" hidden="1">#REF!</definedName>
    <definedName name="d2e" localSheetId="6" hidden="1">#REF!</definedName>
    <definedName name="d2e" hidden="1">#REF!</definedName>
    <definedName name="d6e" localSheetId="4">#REF!</definedName>
    <definedName name="d6e" localSheetId="7">#REF!</definedName>
    <definedName name="d6e" localSheetId="8">#REF!</definedName>
    <definedName name="d6e" localSheetId="9">#REF!</definedName>
    <definedName name="d6e" localSheetId="10">#REF!</definedName>
    <definedName name="d6e" localSheetId="11">#REF!</definedName>
    <definedName name="d6e" localSheetId="12">#REF!</definedName>
    <definedName name="d6e" localSheetId="13">#REF!</definedName>
    <definedName name="d6e" localSheetId="14">#REF!</definedName>
    <definedName name="d6e" localSheetId="6">#REF!</definedName>
    <definedName name="d6e">#REF!</definedName>
    <definedName name="dal" localSheetId="4">#REF!</definedName>
    <definedName name="dal" localSheetId="7">#REF!</definedName>
    <definedName name="dal" localSheetId="8">#REF!</definedName>
    <definedName name="dal" localSheetId="9">#REF!</definedName>
    <definedName name="dal" localSheetId="10">#REF!</definedName>
    <definedName name="dal" localSheetId="11">#REF!</definedName>
    <definedName name="dal" localSheetId="12">#REF!</definedName>
    <definedName name="dal" localSheetId="13">#REF!</definedName>
    <definedName name="dal" localSheetId="14">#REF!</definedName>
    <definedName name="dal" localSheetId="6">#REF!</definedName>
    <definedName name="dal">#REF!</definedName>
    <definedName name="dala" localSheetId="4">#REF!</definedName>
    <definedName name="dala" localSheetId="7">#REF!</definedName>
    <definedName name="dala" localSheetId="8">#REF!</definedName>
    <definedName name="dala" localSheetId="9">#REF!</definedName>
    <definedName name="dala" localSheetId="10">#REF!</definedName>
    <definedName name="dala" localSheetId="11">#REF!</definedName>
    <definedName name="dala" localSheetId="12">#REF!</definedName>
    <definedName name="dala" localSheetId="13">#REF!</definedName>
    <definedName name="dala" localSheetId="14">#REF!</definedName>
    <definedName name="dala" localSheetId="6">#REF!</definedName>
    <definedName name="dala">#REF!</definedName>
    <definedName name="dalh" localSheetId="4">#REF!</definedName>
    <definedName name="dalh" localSheetId="7">#REF!</definedName>
    <definedName name="dalh" localSheetId="8">#REF!</definedName>
    <definedName name="dalh" localSheetId="9">#REF!</definedName>
    <definedName name="dalh" localSheetId="10">#REF!</definedName>
    <definedName name="dalh" localSheetId="11">#REF!</definedName>
    <definedName name="dalh" localSheetId="12">#REF!</definedName>
    <definedName name="dalh" localSheetId="13">#REF!</definedName>
    <definedName name="dalh" localSheetId="14">#REF!</definedName>
    <definedName name="dalh" localSheetId="6">#REF!</definedName>
    <definedName name="dalh">#REF!</definedName>
    <definedName name="Dat_Ofe" localSheetId="4">#REF!</definedName>
    <definedName name="Dat_Ofe" localSheetId="7">#REF!</definedName>
    <definedName name="Dat_Ofe" localSheetId="8">#REF!</definedName>
    <definedName name="Dat_Ofe" localSheetId="9">#REF!</definedName>
    <definedName name="Dat_Ofe" localSheetId="10">#REF!</definedName>
    <definedName name="Dat_Ofe" localSheetId="11">#REF!</definedName>
    <definedName name="Dat_Ofe" localSheetId="12">#REF!</definedName>
    <definedName name="Dat_Ofe" localSheetId="13">#REF!</definedName>
    <definedName name="Dat_Ofe" localSheetId="14">#REF!</definedName>
    <definedName name="Dat_Ofe" localSheetId="6">#REF!</definedName>
    <definedName name="Dat_Ofe">#REF!</definedName>
    <definedName name="datcer" localSheetId="4">#REF!</definedName>
    <definedName name="datcer" localSheetId="7">#REF!</definedName>
    <definedName name="datcer" localSheetId="8">#REF!</definedName>
    <definedName name="datcer" localSheetId="9">#REF!</definedName>
    <definedName name="datcer" localSheetId="10">#REF!</definedName>
    <definedName name="datcer" localSheetId="11">#REF!</definedName>
    <definedName name="datcer" localSheetId="12">#REF!</definedName>
    <definedName name="datcer" localSheetId="13">#REF!</definedName>
    <definedName name="datcer" localSheetId="14">#REF!</definedName>
    <definedName name="datcer" localSheetId="6">#REF!</definedName>
    <definedName name="datcer">#REF!</definedName>
    <definedName name="dato" localSheetId="4">#REF!</definedName>
    <definedName name="dato" localSheetId="7">#REF!</definedName>
    <definedName name="dato" localSheetId="8">#REF!</definedName>
    <definedName name="dato" localSheetId="9">#REF!</definedName>
    <definedName name="dato" localSheetId="10">#REF!</definedName>
    <definedName name="dato" localSheetId="11">#REF!</definedName>
    <definedName name="dato" localSheetId="12">#REF!</definedName>
    <definedName name="dato" localSheetId="13">#REF!</definedName>
    <definedName name="dato" localSheetId="14">#REF!</definedName>
    <definedName name="dato" localSheetId="6">#REF!</definedName>
    <definedName name="dato">#REF!</definedName>
    <definedName name="DATOS" localSheetId="4">#REF!</definedName>
    <definedName name="DATOS" localSheetId="7">#REF!</definedName>
    <definedName name="DATOS" localSheetId="8">#REF!</definedName>
    <definedName name="DATOS" localSheetId="9">#REF!</definedName>
    <definedName name="DATOS" localSheetId="10">#REF!</definedName>
    <definedName name="DATOS" localSheetId="11">#REF!</definedName>
    <definedName name="DATOS" localSheetId="12">#REF!</definedName>
    <definedName name="DATOS" localSheetId="13">#REF!</definedName>
    <definedName name="DATOS" localSheetId="14">#REF!</definedName>
    <definedName name="DATOS" localSheetId="6">#REF!</definedName>
    <definedName name="DATOS">#REF!</definedName>
    <definedName name="dcap" localSheetId="4">#REF!</definedName>
    <definedName name="dcap" localSheetId="7">#REF!</definedName>
    <definedName name="dcap" localSheetId="8">#REF!</definedName>
    <definedName name="dcap" localSheetId="9">#REF!</definedName>
    <definedName name="dcap" localSheetId="10">#REF!</definedName>
    <definedName name="dcap" localSheetId="11">#REF!</definedName>
    <definedName name="dcap" localSheetId="12">#REF!</definedName>
    <definedName name="dcap" localSheetId="13">#REF!</definedName>
    <definedName name="dcap" localSheetId="14">#REF!</definedName>
    <definedName name="dcap" localSheetId="6">#REF!</definedName>
    <definedName name="dcap">#REF!</definedName>
    <definedName name="dcb" localSheetId="4">#REF!</definedName>
    <definedName name="dcb" localSheetId="7">#REF!</definedName>
    <definedName name="dcb" localSheetId="8">#REF!</definedName>
    <definedName name="dcb" localSheetId="9">#REF!</definedName>
    <definedName name="dcb" localSheetId="10">#REF!</definedName>
    <definedName name="dcb" localSheetId="11">#REF!</definedName>
    <definedName name="dcb" localSheetId="12">#REF!</definedName>
    <definedName name="dcb" localSheetId="13">#REF!</definedName>
    <definedName name="dcb" localSheetId="14">#REF!</definedName>
    <definedName name="dcb" localSheetId="6">#REF!</definedName>
    <definedName name="dcb">#REF!</definedName>
    <definedName name="dcg" localSheetId="4">#REF!</definedName>
    <definedName name="dcg" localSheetId="7">#REF!</definedName>
    <definedName name="dcg" localSheetId="8">#REF!</definedName>
    <definedName name="dcg" localSheetId="9">#REF!</definedName>
    <definedName name="dcg" localSheetId="10">#REF!</definedName>
    <definedName name="dcg" localSheetId="11">#REF!</definedName>
    <definedName name="dcg" localSheetId="12">#REF!</definedName>
    <definedName name="dcg" localSheetId="13">#REF!</definedName>
    <definedName name="dcg" localSheetId="14">#REF!</definedName>
    <definedName name="dcg" localSheetId="6">#REF!</definedName>
    <definedName name="dcg">#REF!</definedName>
    <definedName name="dd" localSheetId="4">#REF!</definedName>
    <definedName name="dd" localSheetId="7">#REF!</definedName>
    <definedName name="dd" localSheetId="8">#REF!</definedName>
    <definedName name="dd" localSheetId="9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6">#REF!</definedName>
    <definedName name="dd">#REF!</definedName>
    <definedName name="DDD" localSheetId="4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 localSheetId="11">#REF!</definedName>
    <definedName name="DDD" localSheetId="12">#REF!</definedName>
    <definedName name="DDD" localSheetId="13">#REF!</definedName>
    <definedName name="DDD" localSheetId="14">#REF!</definedName>
    <definedName name="DDD" localSheetId="6">#REF!</definedName>
    <definedName name="DDD">#REF!</definedName>
    <definedName name="dddd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ddd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de" localSheetId="4" hidden="1">#REF!</definedName>
    <definedName name="de" localSheetId="7" hidden="1">#REF!</definedName>
    <definedName name="de" localSheetId="8" hidden="1">#REF!</definedName>
    <definedName name="de" localSheetId="9" hidden="1">#REF!</definedName>
    <definedName name="de" localSheetId="10" hidden="1">#REF!</definedName>
    <definedName name="de" localSheetId="11" hidden="1">#REF!</definedName>
    <definedName name="de" localSheetId="12" hidden="1">#REF!</definedName>
    <definedName name="de" localSheetId="13" hidden="1">#REF!</definedName>
    <definedName name="de" localSheetId="14" hidden="1">#REF!</definedName>
    <definedName name="de" localSheetId="6" hidden="1">#REF!</definedName>
    <definedName name="de" hidden="1">#REF!</definedName>
    <definedName name="Dec_Ds" localSheetId="4">#REF!</definedName>
    <definedName name="Dec_Ds" localSheetId="7">#REF!</definedName>
    <definedName name="Dec_Ds" localSheetId="8">#REF!</definedName>
    <definedName name="Dec_Ds" localSheetId="9">#REF!</definedName>
    <definedName name="Dec_Ds" localSheetId="10">#REF!</definedName>
    <definedName name="Dec_Ds" localSheetId="11">#REF!</definedName>
    <definedName name="Dec_Ds" localSheetId="12">#REF!</definedName>
    <definedName name="Dec_Ds" localSheetId="13">#REF!</definedName>
    <definedName name="Dec_Ds" localSheetId="14">#REF!</definedName>
    <definedName name="Dec_Ds" localSheetId="6">#REF!</definedName>
    <definedName name="Dec_Ds">#REF!</definedName>
    <definedName name="Dec_Gs" localSheetId="4">#REF!</definedName>
    <definedName name="Dec_Gs" localSheetId="7">#REF!</definedName>
    <definedName name="Dec_Gs" localSheetId="8">#REF!</definedName>
    <definedName name="Dec_Gs" localSheetId="9">#REF!</definedName>
    <definedName name="Dec_Gs" localSheetId="10">#REF!</definedName>
    <definedName name="Dec_Gs" localSheetId="11">#REF!</definedName>
    <definedName name="Dec_Gs" localSheetId="12">#REF!</definedName>
    <definedName name="Dec_Gs" localSheetId="13">#REF!</definedName>
    <definedName name="Dec_Gs" localSheetId="14">#REF!</definedName>
    <definedName name="Dec_Gs" localSheetId="6">#REF!</definedName>
    <definedName name="Dec_Gs">#REF!</definedName>
    <definedName name="decreto" localSheetId="4">#REF!</definedName>
    <definedName name="decreto" localSheetId="7">#REF!</definedName>
    <definedName name="decreto" localSheetId="8">#REF!</definedName>
    <definedName name="decreto" localSheetId="9">#REF!</definedName>
    <definedName name="decreto" localSheetId="10">#REF!</definedName>
    <definedName name="decreto" localSheetId="11">#REF!</definedName>
    <definedName name="decreto" localSheetId="12">#REF!</definedName>
    <definedName name="decreto" localSheetId="13">#REF!</definedName>
    <definedName name="decreto" localSheetId="14">#REF!</definedName>
    <definedName name="decreto" localSheetId="6">#REF!</definedName>
    <definedName name="decreto">#REF!</definedName>
    <definedName name="DEFINE_AYUDA" localSheetId="4">#REF!</definedName>
    <definedName name="DEFINE_AYUDA" localSheetId="7">#REF!</definedName>
    <definedName name="DEFINE_AYUDA" localSheetId="8">#REF!</definedName>
    <definedName name="DEFINE_AYUDA" localSheetId="9">#REF!</definedName>
    <definedName name="DEFINE_AYUDA" localSheetId="10">#REF!</definedName>
    <definedName name="DEFINE_AYUDA" localSheetId="11">#REF!</definedName>
    <definedName name="DEFINE_AYUDA" localSheetId="12">#REF!</definedName>
    <definedName name="DEFINE_AYUDA" localSheetId="13">#REF!</definedName>
    <definedName name="DEFINE_AYUDA" localSheetId="14">#REF!</definedName>
    <definedName name="DEFINE_AYUDA" localSheetId="6">#REF!</definedName>
    <definedName name="DEFINE_AYUDA">#REF!</definedName>
    <definedName name="define_ayuda1" localSheetId="4">#REF!</definedName>
    <definedName name="define_ayuda1" localSheetId="7">#REF!</definedName>
    <definedName name="define_ayuda1" localSheetId="8">#REF!</definedName>
    <definedName name="define_ayuda1" localSheetId="9">#REF!</definedName>
    <definedName name="define_ayuda1" localSheetId="10">#REF!</definedName>
    <definedName name="define_ayuda1" localSheetId="11">#REF!</definedName>
    <definedName name="define_ayuda1" localSheetId="12">#REF!</definedName>
    <definedName name="define_ayuda1" localSheetId="13">#REF!</definedName>
    <definedName name="define_ayuda1" localSheetId="14">#REF!</definedName>
    <definedName name="define_ayuda1" localSheetId="6">#REF!</definedName>
    <definedName name="define_ayuda1">#REF!</definedName>
    <definedName name="DEFINE_AYUDA2" localSheetId="4">#REF!</definedName>
    <definedName name="DEFINE_AYUDA2" localSheetId="7">#REF!</definedName>
    <definedName name="DEFINE_AYUDA2" localSheetId="8">#REF!</definedName>
    <definedName name="DEFINE_AYUDA2" localSheetId="9">#REF!</definedName>
    <definedName name="DEFINE_AYUDA2" localSheetId="10">#REF!</definedName>
    <definedName name="DEFINE_AYUDA2" localSheetId="11">#REF!</definedName>
    <definedName name="DEFINE_AYUDA2" localSheetId="12">#REF!</definedName>
    <definedName name="DEFINE_AYUDA2" localSheetId="13">#REF!</definedName>
    <definedName name="DEFINE_AYUDA2" localSheetId="14">#REF!</definedName>
    <definedName name="DEFINE_AYUDA2" localSheetId="6">#REF!</definedName>
    <definedName name="DEFINE_AYUDA2">#REF!</definedName>
    <definedName name="DEGE" localSheetId="4">#REF!</definedName>
    <definedName name="DEGE" localSheetId="7">#REF!</definedName>
    <definedName name="DEGE" localSheetId="8">#REF!</definedName>
    <definedName name="DEGE" localSheetId="9">#REF!</definedName>
    <definedName name="DEGE" localSheetId="10">#REF!</definedName>
    <definedName name="DEGE" localSheetId="11">#REF!</definedName>
    <definedName name="DEGE" localSheetId="12">#REF!</definedName>
    <definedName name="DEGE" localSheetId="13">#REF!</definedName>
    <definedName name="DEGE" localSheetId="14">#REF!</definedName>
    <definedName name="DEGE" localSheetId="6">#REF!</definedName>
    <definedName name="DEGE">#REF!</definedName>
    <definedName name="DESCRIPCION" localSheetId="4">#REF!</definedName>
    <definedName name="DESCRIPCION" localSheetId="7">#REF!</definedName>
    <definedName name="DESCRIPCION" localSheetId="8">#REF!</definedName>
    <definedName name="DESCRIPCION" localSheetId="9">#REF!</definedName>
    <definedName name="DESCRIPCION" localSheetId="10">#REF!</definedName>
    <definedName name="DESCRIPCION" localSheetId="11">#REF!</definedName>
    <definedName name="DESCRIPCION" localSheetId="12">#REF!</definedName>
    <definedName name="DESCRIPCION" localSheetId="13">#REF!</definedName>
    <definedName name="DESCRIPCION" localSheetId="14">#REF!</definedName>
    <definedName name="DESCRIPCION" localSheetId="6">#REF!</definedName>
    <definedName name="DESCRIPCION">#REF!</definedName>
    <definedName name="dest" localSheetId="4">#REF!</definedName>
    <definedName name="dest" localSheetId="7">#REF!</definedName>
    <definedName name="dest" localSheetId="8">#REF!</definedName>
    <definedName name="dest" localSheetId="9">#REF!</definedName>
    <definedName name="dest" localSheetId="10">#REF!</definedName>
    <definedName name="dest" localSheetId="11">#REF!</definedName>
    <definedName name="dest" localSheetId="12">#REF!</definedName>
    <definedName name="dest" localSheetId="13">#REF!</definedName>
    <definedName name="dest" localSheetId="14">#REF!</definedName>
    <definedName name="dest" localSheetId="6">#REF!</definedName>
    <definedName name="dest">#REF!</definedName>
    <definedName name="DESTAPE" localSheetId="4">#REF!</definedName>
    <definedName name="DESTAPE" localSheetId="7">#REF!</definedName>
    <definedName name="DESTAPE" localSheetId="8">#REF!</definedName>
    <definedName name="DESTAPE" localSheetId="9">#REF!</definedName>
    <definedName name="DESTAPE" localSheetId="10">#REF!</definedName>
    <definedName name="DESTAPE" localSheetId="11">#REF!</definedName>
    <definedName name="DESTAPE" localSheetId="12">#REF!</definedName>
    <definedName name="DESTAPE" localSheetId="13">#REF!</definedName>
    <definedName name="DESTAPE" localSheetId="14">#REF!</definedName>
    <definedName name="DESTAPE" localSheetId="6">#REF!</definedName>
    <definedName name="DESTAPE">#REF!</definedName>
    <definedName name="dfg" localSheetId="4">#REF!</definedName>
    <definedName name="dfg" localSheetId="7">#REF!</definedName>
    <definedName name="dfg" localSheetId="8">#REF!</definedName>
    <definedName name="dfg" localSheetId="9">#REF!</definedName>
    <definedName name="dfg" localSheetId="10">#REF!</definedName>
    <definedName name="dfg" localSheetId="11">#REF!</definedName>
    <definedName name="dfg" localSheetId="12">#REF!</definedName>
    <definedName name="dfg" localSheetId="13">#REF!</definedName>
    <definedName name="dfg" localSheetId="14">#REF!</definedName>
    <definedName name="dfg" localSheetId="6">#REF!</definedName>
    <definedName name="dfg">#REF!</definedName>
    <definedName name="dfuel" localSheetId="4">#REF!</definedName>
    <definedName name="dfuel" localSheetId="7">#REF!</definedName>
    <definedName name="dfuel" localSheetId="8">#REF!</definedName>
    <definedName name="dfuel" localSheetId="9">#REF!</definedName>
    <definedName name="dfuel" localSheetId="10">#REF!</definedName>
    <definedName name="dfuel" localSheetId="11">#REF!</definedName>
    <definedName name="dfuel" localSheetId="12">#REF!</definedName>
    <definedName name="dfuel" localSheetId="13">#REF!</definedName>
    <definedName name="dfuel" localSheetId="14">#REF!</definedName>
    <definedName name="dfuel" localSheetId="6">#REF!</definedName>
    <definedName name="dfuel">#REF!</definedName>
    <definedName name="DIESEL" localSheetId="4">#REF!</definedName>
    <definedName name="DIESEL" localSheetId="7">#REF!</definedName>
    <definedName name="DIESEL" localSheetId="8">#REF!</definedName>
    <definedName name="DIESEL" localSheetId="9">#REF!</definedName>
    <definedName name="DIESEL" localSheetId="10">#REF!</definedName>
    <definedName name="DIESEL" localSheetId="11">#REF!</definedName>
    <definedName name="DIESEL" localSheetId="12">#REF!</definedName>
    <definedName name="DIESEL" localSheetId="13">#REF!</definedName>
    <definedName name="DIESEL" localSheetId="14">#REF!</definedName>
    <definedName name="DIESEL" localSheetId="6">#REF!</definedName>
    <definedName name="DIESEL">#REF!</definedName>
    <definedName name="dir_fisc" localSheetId="4">#REF!</definedName>
    <definedName name="dir_fisc" localSheetId="7">#REF!</definedName>
    <definedName name="dir_fisc" localSheetId="8">#REF!</definedName>
    <definedName name="dir_fisc" localSheetId="9">#REF!</definedName>
    <definedName name="dir_fisc" localSheetId="10">#REF!</definedName>
    <definedName name="dir_fisc" localSheetId="11">#REF!</definedName>
    <definedName name="dir_fisc" localSheetId="12">#REF!</definedName>
    <definedName name="dir_fisc" localSheetId="13">#REF!</definedName>
    <definedName name="dir_fisc" localSheetId="14">#REF!</definedName>
    <definedName name="dir_fisc" localSheetId="6">#REF!</definedName>
    <definedName name="dir_fisc">#REF!</definedName>
    <definedName name="director" localSheetId="4">#REF!</definedName>
    <definedName name="director" localSheetId="7">#REF!</definedName>
    <definedName name="director" localSheetId="8">#REF!</definedName>
    <definedName name="director" localSheetId="9">#REF!</definedName>
    <definedName name="director" localSheetId="10">#REF!</definedName>
    <definedName name="director" localSheetId="11">#REF!</definedName>
    <definedName name="director" localSheetId="12">#REF!</definedName>
    <definedName name="director" localSheetId="13">#REF!</definedName>
    <definedName name="director" localSheetId="14">#REF!</definedName>
    <definedName name="director" localSheetId="6">#REF!</definedName>
    <definedName name="director">#REF!</definedName>
    <definedName name="Distancias" localSheetId="4">#REF!</definedName>
    <definedName name="Distancias" localSheetId="7">#REF!</definedName>
    <definedName name="Distancias" localSheetId="8">#REF!</definedName>
    <definedName name="Distancias" localSheetId="9">#REF!</definedName>
    <definedName name="Distancias" localSheetId="10">#REF!</definedName>
    <definedName name="Distancias" localSheetId="11">#REF!</definedName>
    <definedName name="Distancias" localSheetId="12">#REF!</definedName>
    <definedName name="Distancias" localSheetId="13">#REF!</definedName>
    <definedName name="Distancias" localSheetId="14">#REF!</definedName>
    <definedName name="Distancias" localSheetId="6">#REF!</definedName>
    <definedName name="Distancias">#REF!</definedName>
    <definedName name="distancias330eby" localSheetId="4">#REF!</definedName>
    <definedName name="distancias330eby" localSheetId="7">#REF!</definedName>
    <definedName name="distancias330eby" localSheetId="8">#REF!</definedName>
    <definedName name="distancias330eby" localSheetId="9">#REF!</definedName>
    <definedName name="distancias330eby" localSheetId="10">#REF!</definedName>
    <definedName name="distancias330eby" localSheetId="11">#REF!</definedName>
    <definedName name="distancias330eby" localSheetId="12">#REF!</definedName>
    <definedName name="distancias330eby" localSheetId="13">#REF!</definedName>
    <definedName name="distancias330eby" localSheetId="14">#REF!</definedName>
    <definedName name="distancias330eby" localSheetId="6">#REF!</definedName>
    <definedName name="distancias330eby">#REF!</definedName>
    <definedName name="distcaro" localSheetId="4">#REF!</definedName>
    <definedName name="distcaro" localSheetId="7">#REF!</definedName>
    <definedName name="distcaro" localSheetId="8">#REF!</definedName>
    <definedName name="distcaro" localSheetId="9">#REF!</definedName>
    <definedName name="distcaro" localSheetId="10">#REF!</definedName>
    <definedName name="distcaro" localSheetId="11">#REF!</definedName>
    <definedName name="distcaro" localSheetId="12">#REF!</definedName>
    <definedName name="distcaro" localSheetId="13">#REF!</definedName>
    <definedName name="distcaro" localSheetId="14">#REF!</definedName>
    <definedName name="distcaro" localSheetId="6">#REF!</definedName>
    <definedName name="distcaro">#REF!</definedName>
    <definedName name="dls" localSheetId="4">#REF!</definedName>
    <definedName name="dls" localSheetId="7">#REF!</definedName>
    <definedName name="dls" localSheetId="8">#REF!</definedName>
    <definedName name="dls" localSheetId="9">#REF!</definedName>
    <definedName name="dls" localSheetId="10">#REF!</definedName>
    <definedName name="dls" localSheetId="11">#REF!</definedName>
    <definedName name="dls" localSheetId="12">#REF!</definedName>
    <definedName name="dls" localSheetId="13">#REF!</definedName>
    <definedName name="dls" localSheetId="14">#REF!</definedName>
    <definedName name="dls" localSheetId="6">#REF!</definedName>
    <definedName name="dls">#REF!</definedName>
    <definedName name="dmezcla" localSheetId="4">#REF!</definedName>
    <definedName name="dmezcla" localSheetId="7">#REF!</definedName>
    <definedName name="dmezcla" localSheetId="8">#REF!</definedName>
    <definedName name="dmezcla" localSheetId="9">#REF!</definedName>
    <definedName name="dmezcla" localSheetId="10">#REF!</definedName>
    <definedName name="dmezcla" localSheetId="11">#REF!</definedName>
    <definedName name="dmezcla" localSheetId="12">#REF!</definedName>
    <definedName name="dmezcla" localSheetId="13">#REF!</definedName>
    <definedName name="dmezcla" localSheetId="14">#REF!</definedName>
    <definedName name="dmezcla" localSheetId="6">#REF!</definedName>
    <definedName name="dmezcla">#REF!</definedName>
    <definedName name="doddo" localSheetId="4">#REF!</definedName>
    <definedName name="doddo" localSheetId="7">#REF!</definedName>
    <definedName name="doddo" localSheetId="8">#REF!</definedName>
    <definedName name="doddo" localSheetId="9">#REF!</definedName>
    <definedName name="doddo" localSheetId="10">#REF!</definedName>
    <definedName name="doddo" localSheetId="11">#REF!</definedName>
    <definedName name="doddo" localSheetId="12">#REF!</definedName>
    <definedName name="doddo" localSheetId="13">#REF!</definedName>
    <definedName name="doddo" localSheetId="14">#REF!</definedName>
    <definedName name="doddo" localSheetId="6">#REF!</definedName>
    <definedName name="doddo">#REF!</definedName>
    <definedName name="Dolar" localSheetId="4">#REF!</definedName>
    <definedName name="Dolar" localSheetId="7">#REF!</definedName>
    <definedName name="Dolar" localSheetId="8">#REF!</definedName>
    <definedName name="Dolar" localSheetId="9">#REF!</definedName>
    <definedName name="Dolar" localSheetId="10">#REF!</definedName>
    <definedName name="Dolar" localSheetId="11">#REF!</definedName>
    <definedName name="Dolar" localSheetId="12">#REF!</definedName>
    <definedName name="Dolar" localSheetId="13">#REF!</definedName>
    <definedName name="Dolar" localSheetId="14">#REF!</definedName>
    <definedName name="Dolar" localSheetId="6">#REF!</definedName>
    <definedName name="Dolar">#REF!</definedName>
    <definedName name="dólar" localSheetId="4">#REF!</definedName>
    <definedName name="dólar" localSheetId="7">#REF!</definedName>
    <definedName name="dólar" localSheetId="8">#REF!</definedName>
    <definedName name="dólar" localSheetId="9">#REF!</definedName>
    <definedName name="dólar" localSheetId="10">#REF!</definedName>
    <definedName name="dólar" localSheetId="11">#REF!</definedName>
    <definedName name="dólar" localSheetId="12">#REF!</definedName>
    <definedName name="dólar" localSheetId="13">#REF!</definedName>
    <definedName name="dólar" localSheetId="14">#REF!</definedName>
    <definedName name="dólar" localSheetId="6">#REF!</definedName>
    <definedName name="dólar">#REF!</definedName>
    <definedName name="dólar336" localSheetId="4">#REF!</definedName>
    <definedName name="dólar336" localSheetId="7">#REF!</definedName>
    <definedName name="dólar336" localSheetId="8">#REF!</definedName>
    <definedName name="dólar336" localSheetId="9">#REF!</definedName>
    <definedName name="dólar336" localSheetId="10">#REF!</definedName>
    <definedName name="dólar336" localSheetId="11">#REF!</definedName>
    <definedName name="dólar336" localSheetId="12">#REF!</definedName>
    <definedName name="dólar336" localSheetId="13">#REF!</definedName>
    <definedName name="dólar336" localSheetId="14">#REF!</definedName>
    <definedName name="dólar336" localSheetId="6">#REF!</definedName>
    <definedName name="dólar336">#REF!</definedName>
    <definedName name="dolarlic" localSheetId="4">#REF!</definedName>
    <definedName name="dolarlic" localSheetId="7">#REF!</definedName>
    <definedName name="dolarlic" localSheetId="8">#REF!</definedName>
    <definedName name="dolarlic" localSheetId="9">#REF!</definedName>
    <definedName name="dolarlic" localSheetId="10">#REF!</definedName>
    <definedName name="dolarlic" localSheetId="11">#REF!</definedName>
    <definedName name="dolarlic" localSheetId="12">#REF!</definedName>
    <definedName name="dolarlic" localSheetId="13">#REF!</definedName>
    <definedName name="dolarlic" localSheetId="14">#REF!</definedName>
    <definedName name="dolarlic" localSheetId="6">#REF!</definedName>
    <definedName name="dolarlic">#REF!</definedName>
    <definedName name="dpb" localSheetId="4">#REF!</definedName>
    <definedName name="dpb" localSheetId="7">#REF!</definedName>
    <definedName name="dpb" localSheetId="8">#REF!</definedName>
    <definedName name="dpb" localSheetId="9">#REF!</definedName>
    <definedName name="dpb" localSheetId="10">#REF!</definedName>
    <definedName name="dpb" localSheetId="11">#REF!</definedName>
    <definedName name="dpb" localSheetId="12">#REF!</definedName>
    <definedName name="dpb" localSheetId="13">#REF!</definedName>
    <definedName name="dpb" localSheetId="14">#REF!</definedName>
    <definedName name="dpb" localSheetId="6">#REF!</definedName>
    <definedName name="dpb">#REF!</definedName>
    <definedName name="dsc" localSheetId="4">#REF!</definedName>
    <definedName name="dsc" localSheetId="7">#REF!</definedName>
    <definedName name="dsc" localSheetId="8">#REF!</definedName>
    <definedName name="dsc" localSheetId="9">#REF!</definedName>
    <definedName name="dsc" localSheetId="10">#REF!</definedName>
    <definedName name="dsc" localSheetId="11">#REF!</definedName>
    <definedName name="dsc" localSheetId="12">#REF!</definedName>
    <definedName name="dsc" localSheetId="13">#REF!</definedName>
    <definedName name="dsc" localSheetId="14">#REF!</definedName>
    <definedName name="dsc" localSheetId="6">#REF!</definedName>
    <definedName name="dsc">#REF!</definedName>
    <definedName name="dtrit" localSheetId="4">#REF!</definedName>
    <definedName name="dtrit" localSheetId="7">#REF!</definedName>
    <definedName name="dtrit" localSheetId="8">#REF!</definedName>
    <definedName name="dtrit" localSheetId="9">#REF!</definedName>
    <definedName name="dtrit" localSheetId="10">#REF!</definedName>
    <definedName name="dtrit" localSheetId="11">#REF!</definedName>
    <definedName name="dtrit" localSheetId="12">#REF!</definedName>
    <definedName name="dtrit" localSheetId="13">#REF!</definedName>
    <definedName name="dtrit" localSheetId="14">#REF!</definedName>
    <definedName name="dtrit" localSheetId="6">#REF!</definedName>
    <definedName name="dtrit">#REF!</definedName>
    <definedName name="dtubo" localSheetId="4">#REF!</definedName>
    <definedName name="dtubo" localSheetId="7">#REF!</definedName>
    <definedName name="dtubo" localSheetId="8">#REF!</definedName>
    <definedName name="dtubo" localSheetId="9">#REF!</definedName>
    <definedName name="dtubo" localSheetId="10">#REF!</definedName>
    <definedName name="dtubo" localSheetId="11">#REF!</definedName>
    <definedName name="dtubo" localSheetId="12">#REF!</definedName>
    <definedName name="dtubo" localSheetId="13">#REF!</definedName>
    <definedName name="dtubo" localSheetId="14">#REF!</definedName>
    <definedName name="dtubo" localSheetId="6">#REF!</definedName>
    <definedName name="dtubo">#REF!</definedName>
    <definedName name="dvar" localSheetId="4">#REF!</definedName>
    <definedName name="dvar" localSheetId="7">#REF!</definedName>
    <definedName name="dvar" localSheetId="8">#REF!</definedName>
    <definedName name="dvar" localSheetId="9">#REF!</definedName>
    <definedName name="dvar" localSheetId="10">#REF!</definedName>
    <definedName name="dvar" localSheetId="11">#REF!</definedName>
    <definedName name="dvar" localSheetId="12">#REF!</definedName>
    <definedName name="dvar" localSheetId="13">#REF!</definedName>
    <definedName name="dvar" localSheetId="14">#REF!</definedName>
    <definedName name="dvar" localSheetId="6">#REF!</definedName>
    <definedName name="dvar">#REF!</definedName>
    <definedName name="E" localSheetId="4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3">#REF!</definedName>
    <definedName name="E" localSheetId="14">#REF!</definedName>
    <definedName name="E" localSheetId="6">#REF!</definedName>
    <definedName name="E">#REF!</definedName>
    <definedName name="E_201" localSheetId="4">#REF!</definedName>
    <definedName name="E_201" localSheetId="7">#REF!</definedName>
    <definedName name="E_201" localSheetId="8">#REF!</definedName>
    <definedName name="E_201" localSheetId="9">#REF!</definedName>
    <definedName name="E_201" localSheetId="10">#REF!</definedName>
    <definedName name="E_201" localSheetId="11">#REF!</definedName>
    <definedName name="E_201" localSheetId="12">#REF!</definedName>
    <definedName name="E_201" localSheetId="13">#REF!</definedName>
    <definedName name="E_201" localSheetId="14">#REF!</definedName>
    <definedName name="E_201" localSheetId="6">#REF!</definedName>
    <definedName name="E_201">#REF!</definedName>
    <definedName name="E_202" localSheetId="4">#REF!</definedName>
    <definedName name="E_202" localSheetId="7">#REF!</definedName>
    <definedName name="E_202" localSheetId="8">#REF!</definedName>
    <definedName name="E_202" localSheetId="9">#REF!</definedName>
    <definedName name="E_202" localSheetId="10">#REF!</definedName>
    <definedName name="E_202" localSheetId="11">#REF!</definedName>
    <definedName name="E_202" localSheetId="12">#REF!</definedName>
    <definedName name="E_202" localSheetId="13">#REF!</definedName>
    <definedName name="E_202" localSheetId="14">#REF!</definedName>
    <definedName name="E_202" localSheetId="6">#REF!</definedName>
    <definedName name="E_202">#REF!</definedName>
    <definedName name="E_203" localSheetId="4">#REF!</definedName>
    <definedName name="E_203" localSheetId="7">#REF!</definedName>
    <definedName name="E_203" localSheetId="8">#REF!</definedName>
    <definedName name="E_203" localSheetId="9">#REF!</definedName>
    <definedName name="E_203" localSheetId="10">#REF!</definedName>
    <definedName name="E_203" localSheetId="11">#REF!</definedName>
    <definedName name="E_203" localSheetId="12">#REF!</definedName>
    <definedName name="E_203" localSheetId="13">#REF!</definedName>
    <definedName name="E_203" localSheetId="14">#REF!</definedName>
    <definedName name="E_203" localSheetId="6">#REF!</definedName>
    <definedName name="E_203">#REF!</definedName>
    <definedName name="E_203A" localSheetId="4">#REF!</definedName>
    <definedName name="E_203A" localSheetId="7">#REF!</definedName>
    <definedName name="E_203A" localSheetId="8">#REF!</definedName>
    <definedName name="E_203A" localSheetId="9">#REF!</definedName>
    <definedName name="E_203A" localSheetId="10">#REF!</definedName>
    <definedName name="E_203A" localSheetId="11">#REF!</definedName>
    <definedName name="E_203A" localSheetId="12">#REF!</definedName>
    <definedName name="E_203A" localSheetId="13">#REF!</definedName>
    <definedName name="E_203A" localSheetId="14">#REF!</definedName>
    <definedName name="E_203A" localSheetId="6">#REF!</definedName>
    <definedName name="E_203A">#REF!</definedName>
    <definedName name="E_203B" localSheetId="4">#REF!</definedName>
    <definedName name="E_203B" localSheetId="7">#REF!</definedName>
    <definedName name="E_203B" localSheetId="8">#REF!</definedName>
    <definedName name="E_203B" localSheetId="9">#REF!</definedName>
    <definedName name="E_203B" localSheetId="10">#REF!</definedName>
    <definedName name="E_203B" localSheetId="11">#REF!</definedName>
    <definedName name="E_203B" localSheetId="12">#REF!</definedName>
    <definedName name="E_203B" localSheetId="13">#REF!</definedName>
    <definedName name="E_203B" localSheetId="14">#REF!</definedName>
    <definedName name="E_203B" localSheetId="6">#REF!</definedName>
    <definedName name="E_203B">#REF!</definedName>
    <definedName name="E_203C" localSheetId="4">#REF!</definedName>
    <definedName name="E_203C" localSheetId="7">#REF!</definedName>
    <definedName name="E_203C" localSheetId="8">#REF!</definedName>
    <definedName name="E_203C" localSheetId="9">#REF!</definedName>
    <definedName name="E_203C" localSheetId="10">#REF!</definedName>
    <definedName name="E_203C" localSheetId="11">#REF!</definedName>
    <definedName name="E_203C" localSheetId="12">#REF!</definedName>
    <definedName name="E_203C" localSheetId="13">#REF!</definedName>
    <definedName name="E_203C" localSheetId="14">#REF!</definedName>
    <definedName name="E_203C" localSheetId="6">#REF!</definedName>
    <definedName name="E_203C">#REF!</definedName>
    <definedName name="E_203D" localSheetId="4">#REF!</definedName>
    <definedName name="E_203D" localSheetId="7">#REF!</definedName>
    <definedName name="E_203D" localSheetId="8">#REF!</definedName>
    <definedName name="E_203D" localSheetId="9">#REF!</definedName>
    <definedName name="E_203D" localSheetId="10">#REF!</definedName>
    <definedName name="E_203D" localSheetId="11">#REF!</definedName>
    <definedName name="E_203D" localSheetId="12">#REF!</definedName>
    <definedName name="E_203D" localSheetId="13">#REF!</definedName>
    <definedName name="E_203D" localSheetId="14">#REF!</definedName>
    <definedName name="E_203D" localSheetId="6">#REF!</definedName>
    <definedName name="E_203D">#REF!</definedName>
    <definedName name="E_203F" localSheetId="4">#REF!</definedName>
    <definedName name="E_203F" localSheetId="7">#REF!</definedName>
    <definedName name="E_203F" localSheetId="8">#REF!</definedName>
    <definedName name="E_203F" localSheetId="9">#REF!</definedName>
    <definedName name="E_203F" localSheetId="10">#REF!</definedName>
    <definedName name="E_203F" localSheetId="11">#REF!</definedName>
    <definedName name="E_203F" localSheetId="12">#REF!</definedName>
    <definedName name="E_203F" localSheetId="13">#REF!</definedName>
    <definedName name="E_203F" localSheetId="14">#REF!</definedName>
    <definedName name="E_203F" localSheetId="6">#REF!</definedName>
    <definedName name="E_203F">#REF!</definedName>
    <definedName name="E_303" localSheetId="4">#REF!</definedName>
    <definedName name="E_303" localSheetId="7">#REF!</definedName>
    <definedName name="E_303" localSheetId="8">#REF!</definedName>
    <definedName name="E_303" localSheetId="9">#REF!</definedName>
    <definedName name="E_303" localSheetId="10">#REF!</definedName>
    <definedName name="E_303" localSheetId="11">#REF!</definedName>
    <definedName name="E_303" localSheetId="12">#REF!</definedName>
    <definedName name="E_303" localSheetId="13">#REF!</definedName>
    <definedName name="E_303" localSheetId="14">#REF!</definedName>
    <definedName name="E_303" localSheetId="6">#REF!</definedName>
    <definedName name="E_303">#REF!</definedName>
    <definedName name="E_320" localSheetId="4">#REF!</definedName>
    <definedName name="E_320" localSheetId="7">#REF!</definedName>
    <definedName name="E_320" localSheetId="8">#REF!</definedName>
    <definedName name="E_320" localSheetId="9">#REF!</definedName>
    <definedName name="E_320" localSheetId="10">#REF!</definedName>
    <definedName name="E_320" localSheetId="11">#REF!</definedName>
    <definedName name="E_320" localSheetId="12">#REF!</definedName>
    <definedName name="E_320" localSheetId="13">#REF!</definedName>
    <definedName name="E_320" localSheetId="14">#REF!</definedName>
    <definedName name="E_320" localSheetId="6">#REF!</definedName>
    <definedName name="E_320">#REF!</definedName>
    <definedName name="E_320A" localSheetId="4">#REF!</definedName>
    <definedName name="E_320A" localSheetId="7">#REF!</definedName>
    <definedName name="E_320A" localSheetId="8">#REF!</definedName>
    <definedName name="E_320A" localSheetId="9">#REF!</definedName>
    <definedName name="E_320A" localSheetId="10">#REF!</definedName>
    <definedName name="E_320A" localSheetId="11">#REF!</definedName>
    <definedName name="E_320A" localSheetId="12">#REF!</definedName>
    <definedName name="E_320A" localSheetId="13">#REF!</definedName>
    <definedName name="E_320A" localSheetId="14">#REF!</definedName>
    <definedName name="E_320A" localSheetId="6">#REF!</definedName>
    <definedName name="E_320A">#REF!</definedName>
    <definedName name="E_321" localSheetId="4">#REF!</definedName>
    <definedName name="E_321" localSheetId="7">#REF!</definedName>
    <definedName name="E_321" localSheetId="8">#REF!</definedName>
    <definedName name="E_321" localSheetId="9">#REF!</definedName>
    <definedName name="E_321" localSheetId="10">#REF!</definedName>
    <definedName name="E_321" localSheetId="11">#REF!</definedName>
    <definedName name="E_321" localSheetId="12">#REF!</definedName>
    <definedName name="E_321" localSheetId="13">#REF!</definedName>
    <definedName name="E_321" localSheetId="14">#REF!</definedName>
    <definedName name="E_321" localSheetId="6">#REF!</definedName>
    <definedName name="E_321">#REF!</definedName>
    <definedName name="E_322" localSheetId="4">#REF!</definedName>
    <definedName name="E_322" localSheetId="7">#REF!</definedName>
    <definedName name="E_322" localSheetId="8">#REF!</definedName>
    <definedName name="E_322" localSheetId="9">#REF!</definedName>
    <definedName name="E_322" localSheetId="10">#REF!</definedName>
    <definedName name="E_322" localSheetId="11">#REF!</definedName>
    <definedName name="E_322" localSheetId="12">#REF!</definedName>
    <definedName name="E_322" localSheetId="13">#REF!</definedName>
    <definedName name="E_322" localSheetId="14">#REF!</definedName>
    <definedName name="E_322" localSheetId="6">#REF!</definedName>
    <definedName name="E_322">#REF!</definedName>
    <definedName name="E_323" localSheetId="4">#REF!</definedName>
    <definedName name="E_323" localSheetId="7">#REF!</definedName>
    <definedName name="E_323" localSheetId="8">#REF!</definedName>
    <definedName name="E_323" localSheetId="9">#REF!</definedName>
    <definedName name="E_323" localSheetId="10">#REF!</definedName>
    <definedName name="E_323" localSheetId="11">#REF!</definedName>
    <definedName name="E_323" localSheetId="12">#REF!</definedName>
    <definedName name="E_323" localSheetId="13">#REF!</definedName>
    <definedName name="E_323" localSheetId="14">#REF!</definedName>
    <definedName name="E_323" localSheetId="6">#REF!</definedName>
    <definedName name="E_323">#REF!</definedName>
    <definedName name="E_403A" localSheetId="4">#REF!</definedName>
    <definedName name="E_403A" localSheetId="7">#REF!</definedName>
    <definedName name="E_403A" localSheetId="8">#REF!</definedName>
    <definedName name="E_403A" localSheetId="9">#REF!</definedName>
    <definedName name="E_403A" localSheetId="10">#REF!</definedName>
    <definedName name="E_403A" localSheetId="11">#REF!</definedName>
    <definedName name="E_403A" localSheetId="12">#REF!</definedName>
    <definedName name="E_403A" localSheetId="13">#REF!</definedName>
    <definedName name="E_403A" localSheetId="14">#REF!</definedName>
    <definedName name="E_403A" localSheetId="6">#REF!</definedName>
    <definedName name="E_403A">#REF!</definedName>
    <definedName name="E_403B" localSheetId="4">#REF!</definedName>
    <definedName name="E_403B" localSheetId="7">#REF!</definedName>
    <definedName name="E_403B" localSheetId="8">#REF!</definedName>
    <definedName name="E_403B" localSheetId="9">#REF!</definedName>
    <definedName name="E_403B" localSheetId="10">#REF!</definedName>
    <definedName name="E_403B" localSheetId="11">#REF!</definedName>
    <definedName name="E_403B" localSheetId="12">#REF!</definedName>
    <definedName name="E_403B" localSheetId="13">#REF!</definedName>
    <definedName name="E_403B" localSheetId="14">#REF!</definedName>
    <definedName name="E_403B" localSheetId="6">#REF!</definedName>
    <definedName name="E_403B">#REF!</definedName>
    <definedName name="E_407" localSheetId="4">#REF!</definedName>
    <definedName name="E_407" localSheetId="7">#REF!</definedName>
    <definedName name="E_407" localSheetId="8">#REF!</definedName>
    <definedName name="E_407" localSheetId="9">#REF!</definedName>
    <definedName name="E_407" localSheetId="10">#REF!</definedName>
    <definedName name="E_407" localSheetId="11">#REF!</definedName>
    <definedName name="E_407" localSheetId="12">#REF!</definedName>
    <definedName name="E_407" localSheetId="13">#REF!</definedName>
    <definedName name="E_407" localSheetId="14">#REF!</definedName>
    <definedName name="E_407" localSheetId="6">#REF!</definedName>
    <definedName name="E_407">#REF!</definedName>
    <definedName name="E_408" localSheetId="4">#REF!</definedName>
    <definedName name="E_408" localSheetId="7">#REF!</definedName>
    <definedName name="E_408" localSheetId="8">#REF!</definedName>
    <definedName name="E_408" localSheetId="9">#REF!</definedName>
    <definedName name="E_408" localSheetId="10">#REF!</definedName>
    <definedName name="E_408" localSheetId="11">#REF!</definedName>
    <definedName name="E_408" localSheetId="12">#REF!</definedName>
    <definedName name="E_408" localSheetId="13">#REF!</definedName>
    <definedName name="E_408" localSheetId="14">#REF!</definedName>
    <definedName name="E_408" localSheetId="6">#REF!</definedName>
    <definedName name="E_408">#REF!</definedName>
    <definedName name="E_600A" localSheetId="4">#REF!</definedName>
    <definedName name="E_600A" localSheetId="7">#REF!</definedName>
    <definedName name="E_600A" localSheetId="8">#REF!</definedName>
    <definedName name="E_600A" localSheetId="9">#REF!</definedName>
    <definedName name="E_600A" localSheetId="10">#REF!</definedName>
    <definedName name="E_600A" localSheetId="11">#REF!</definedName>
    <definedName name="E_600A" localSheetId="12">#REF!</definedName>
    <definedName name="E_600A" localSheetId="13">#REF!</definedName>
    <definedName name="E_600A" localSheetId="14">#REF!</definedName>
    <definedName name="E_600A" localSheetId="6">#REF!</definedName>
    <definedName name="E_600A">#REF!</definedName>
    <definedName name="E_600B" localSheetId="4">#REF!</definedName>
    <definedName name="E_600B" localSheetId="7">#REF!</definedName>
    <definedName name="E_600B" localSheetId="8">#REF!</definedName>
    <definedName name="E_600B" localSheetId="9">#REF!</definedName>
    <definedName name="E_600B" localSheetId="10">#REF!</definedName>
    <definedName name="E_600B" localSheetId="11">#REF!</definedName>
    <definedName name="E_600B" localSheetId="12">#REF!</definedName>
    <definedName name="E_600B" localSheetId="13">#REF!</definedName>
    <definedName name="E_600B" localSheetId="14">#REF!</definedName>
    <definedName name="E_600B" localSheetId="6">#REF!</definedName>
    <definedName name="E_600B">#REF!</definedName>
    <definedName name="E_601_1" localSheetId="4">#REF!</definedName>
    <definedName name="E_601_1" localSheetId="7">#REF!</definedName>
    <definedName name="E_601_1" localSheetId="8">#REF!</definedName>
    <definedName name="E_601_1" localSheetId="9">#REF!</definedName>
    <definedName name="E_601_1" localSheetId="10">#REF!</definedName>
    <definedName name="E_601_1" localSheetId="11">#REF!</definedName>
    <definedName name="E_601_1" localSheetId="12">#REF!</definedName>
    <definedName name="E_601_1" localSheetId="13">#REF!</definedName>
    <definedName name="E_601_1" localSheetId="14">#REF!</definedName>
    <definedName name="E_601_1" localSheetId="6">#REF!</definedName>
    <definedName name="E_601_1">#REF!</definedName>
    <definedName name="E_601_2" localSheetId="4">#REF!</definedName>
    <definedName name="E_601_2" localSheetId="7">#REF!</definedName>
    <definedName name="E_601_2" localSheetId="8">#REF!</definedName>
    <definedName name="E_601_2" localSheetId="9">#REF!</definedName>
    <definedName name="E_601_2" localSheetId="10">#REF!</definedName>
    <definedName name="E_601_2" localSheetId="11">#REF!</definedName>
    <definedName name="E_601_2" localSheetId="12">#REF!</definedName>
    <definedName name="E_601_2" localSheetId="13">#REF!</definedName>
    <definedName name="E_601_2" localSheetId="14">#REF!</definedName>
    <definedName name="E_601_2" localSheetId="6">#REF!</definedName>
    <definedName name="E_601_2">#REF!</definedName>
    <definedName name="E_601_B" localSheetId="4">#REF!</definedName>
    <definedName name="E_601_B" localSheetId="7">#REF!</definedName>
    <definedName name="E_601_B" localSheetId="8">#REF!</definedName>
    <definedName name="E_601_B" localSheetId="9">#REF!</definedName>
    <definedName name="E_601_B" localSheetId="10">#REF!</definedName>
    <definedName name="E_601_B" localSheetId="11">#REF!</definedName>
    <definedName name="E_601_B" localSheetId="12">#REF!</definedName>
    <definedName name="E_601_B" localSheetId="13">#REF!</definedName>
    <definedName name="E_601_B" localSheetId="14">#REF!</definedName>
    <definedName name="E_601_B" localSheetId="6">#REF!</definedName>
    <definedName name="E_601_B">#REF!</definedName>
    <definedName name="E_602A" localSheetId="4">#REF!</definedName>
    <definedName name="E_602A" localSheetId="7">#REF!</definedName>
    <definedName name="E_602A" localSheetId="8">#REF!</definedName>
    <definedName name="E_602A" localSheetId="9">#REF!</definedName>
    <definedName name="E_602A" localSheetId="10">#REF!</definedName>
    <definedName name="E_602A" localSheetId="11">#REF!</definedName>
    <definedName name="E_602A" localSheetId="12">#REF!</definedName>
    <definedName name="E_602A" localSheetId="13">#REF!</definedName>
    <definedName name="E_602A" localSheetId="14">#REF!</definedName>
    <definedName name="E_602A" localSheetId="6">#REF!</definedName>
    <definedName name="E_602A">#REF!</definedName>
    <definedName name="E_602B" localSheetId="4">#REF!</definedName>
    <definedName name="E_602B" localSheetId="7">#REF!</definedName>
    <definedName name="E_602B" localSheetId="8">#REF!</definedName>
    <definedName name="E_602B" localSheetId="9">#REF!</definedName>
    <definedName name="E_602B" localSheetId="10">#REF!</definedName>
    <definedName name="E_602B" localSheetId="11">#REF!</definedName>
    <definedName name="E_602B" localSheetId="12">#REF!</definedName>
    <definedName name="E_602B" localSheetId="13">#REF!</definedName>
    <definedName name="E_602B" localSheetId="14">#REF!</definedName>
    <definedName name="E_602B" localSheetId="6">#REF!</definedName>
    <definedName name="E_602B">#REF!</definedName>
    <definedName name="E_603A11" localSheetId="4">#REF!</definedName>
    <definedName name="E_603A11" localSheetId="7">#REF!</definedName>
    <definedName name="E_603A11" localSheetId="8">#REF!</definedName>
    <definedName name="E_603A11" localSheetId="9">#REF!</definedName>
    <definedName name="E_603A11" localSheetId="10">#REF!</definedName>
    <definedName name="E_603A11" localSheetId="11">#REF!</definedName>
    <definedName name="E_603A11" localSheetId="12">#REF!</definedName>
    <definedName name="E_603A11" localSheetId="13">#REF!</definedName>
    <definedName name="E_603A11" localSheetId="14">#REF!</definedName>
    <definedName name="E_603A11" localSheetId="6">#REF!</definedName>
    <definedName name="E_603A11">#REF!</definedName>
    <definedName name="E_603A12" localSheetId="4">#REF!</definedName>
    <definedName name="E_603A12" localSheetId="7">#REF!</definedName>
    <definedName name="E_603A12" localSheetId="8">#REF!</definedName>
    <definedName name="E_603A12" localSheetId="9">#REF!</definedName>
    <definedName name="E_603A12" localSheetId="10">#REF!</definedName>
    <definedName name="E_603A12" localSheetId="11">#REF!</definedName>
    <definedName name="E_603A12" localSheetId="12">#REF!</definedName>
    <definedName name="E_603A12" localSheetId="13">#REF!</definedName>
    <definedName name="E_603A12" localSheetId="14">#REF!</definedName>
    <definedName name="E_603A12" localSheetId="6">#REF!</definedName>
    <definedName name="E_603A12">#REF!</definedName>
    <definedName name="E_603A13" localSheetId="4">#REF!</definedName>
    <definedName name="E_603A13" localSheetId="7">#REF!</definedName>
    <definedName name="E_603A13" localSheetId="8">#REF!</definedName>
    <definedName name="E_603A13" localSheetId="9">#REF!</definedName>
    <definedName name="E_603A13" localSheetId="10">#REF!</definedName>
    <definedName name="E_603A13" localSheetId="11">#REF!</definedName>
    <definedName name="E_603A13" localSheetId="12">#REF!</definedName>
    <definedName name="E_603A13" localSheetId="13">#REF!</definedName>
    <definedName name="E_603A13" localSheetId="14">#REF!</definedName>
    <definedName name="E_603A13" localSheetId="6">#REF!</definedName>
    <definedName name="E_603A13">#REF!</definedName>
    <definedName name="E_603A14" localSheetId="4">#REF!</definedName>
    <definedName name="E_603A14" localSheetId="7">#REF!</definedName>
    <definedName name="E_603A14" localSheetId="8">#REF!</definedName>
    <definedName name="E_603A14" localSheetId="9">#REF!</definedName>
    <definedName name="E_603A14" localSheetId="10">#REF!</definedName>
    <definedName name="E_603A14" localSheetId="11">#REF!</definedName>
    <definedName name="E_603A14" localSheetId="12">#REF!</definedName>
    <definedName name="E_603A14" localSheetId="13">#REF!</definedName>
    <definedName name="E_603A14" localSheetId="14">#REF!</definedName>
    <definedName name="E_603A14" localSheetId="6">#REF!</definedName>
    <definedName name="E_603A14">#REF!</definedName>
    <definedName name="E_603A21" localSheetId="4">#REF!</definedName>
    <definedName name="E_603A21" localSheetId="7">#REF!</definedName>
    <definedName name="E_603A21" localSheetId="8">#REF!</definedName>
    <definedName name="E_603A21" localSheetId="9">#REF!</definedName>
    <definedName name="E_603A21" localSheetId="10">#REF!</definedName>
    <definedName name="E_603A21" localSheetId="11">#REF!</definedName>
    <definedName name="E_603A21" localSheetId="12">#REF!</definedName>
    <definedName name="E_603A21" localSheetId="13">#REF!</definedName>
    <definedName name="E_603A21" localSheetId="14">#REF!</definedName>
    <definedName name="E_603A21" localSheetId="6">#REF!</definedName>
    <definedName name="E_603A21">#REF!</definedName>
    <definedName name="E_603A22" localSheetId="4">#REF!</definedName>
    <definedName name="E_603A22" localSheetId="7">#REF!</definedName>
    <definedName name="E_603A22" localSheetId="8">#REF!</definedName>
    <definedName name="E_603A22" localSheetId="9">#REF!</definedName>
    <definedName name="E_603A22" localSheetId="10">#REF!</definedName>
    <definedName name="E_603A22" localSheetId="11">#REF!</definedName>
    <definedName name="E_603A22" localSheetId="12">#REF!</definedName>
    <definedName name="E_603A22" localSheetId="13">#REF!</definedName>
    <definedName name="E_603A22" localSheetId="14">#REF!</definedName>
    <definedName name="E_603A22" localSheetId="6">#REF!</definedName>
    <definedName name="E_603A22">#REF!</definedName>
    <definedName name="E_603A23" localSheetId="4">#REF!</definedName>
    <definedName name="E_603A23" localSheetId="7">#REF!</definedName>
    <definedName name="E_603A23" localSheetId="8">#REF!</definedName>
    <definedName name="E_603A23" localSheetId="9">#REF!</definedName>
    <definedName name="E_603A23" localSheetId="10">#REF!</definedName>
    <definedName name="E_603A23" localSheetId="11">#REF!</definedName>
    <definedName name="E_603A23" localSheetId="12">#REF!</definedName>
    <definedName name="E_603A23" localSheetId="13">#REF!</definedName>
    <definedName name="E_603A23" localSheetId="14">#REF!</definedName>
    <definedName name="E_603A23" localSheetId="6">#REF!</definedName>
    <definedName name="E_603A23">#REF!</definedName>
    <definedName name="E_603A31" localSheetId="4">#REF!</definedName>
    <definedName name="E_603A31" localSheetId="7">#REF!</definedName>
    <definedName name="E_603A31" localSheetId="8">#REF!</definedName>
    <definedName name="E_603A31" localSheetId="9">#REF!</definedName>
    <definedName name="E_603A31" localSheetId="10">#REF!</definedName>
    <definedName name="E_603A31" localSheetId="11">#REF!</definedName>
    <definedName name="E_603A31" localSheetId="12">#REF!</definedName>
    <definedName name="E_603A31" localSheetId="13">#REF!</definedName>
    <definedName name="E_603A31" localSheetId="14">#REF!</definedName>
    <definedName name="E_603A31" localSheetId="6">#REF!</definedName>
    <definedName name="E_603A31">#REF!</definedName>
    <definedName name="E_603A32" localSheetId="4">#REF!</definedName>
    <definedName name="E_603A32" localSheetId="7">#REF!</definedName>
    <definedName name="E_603A32" localSheetId="8">#REF!</definedName>
    <definedName name="E_603A32" localSheetId="9">#REF!</definedName>
    <definedName name="E_603A32" localSheetId="10">#REF!</definedName>
    <definedName name="E_603A32" localSheetId="11">#REF!</definedName>
    <definedName name="E_603A32" localSheetId="12">#REF!</definedName>
    <definedName name="E_603A32" localSheetId="13">#REF!</definedName>
    <definedName name="E_603A32" localSheetId="14">#REF!</definedName>
    <definedName name="E_603A32" localSheetId="6">#REF!</definedName>
    <definedName name="E_603A32">#REF!</definedName>
    <definedName name="E_603B12" localSheetId="4">#REF!</definedName>
    <definedName name="E_603B12" localSheetId="7">#REF!</definedName>
    <definedName name="E_603B12" localSheetId="8">#REF!</definedName>
    <definedName name="E_603B12" localSheetId="9">#REF!</definedName>
    <definedName name="E_603B12" localSheetId="10">#REF!</definedName>
    <definedName name="E_603B12" localSheetId="11">#REF!</definedName>
    <definedName name="E_603B12" localSheetId="12">#REF!</definedName>
    <definedName name="E_603B12" localSheetId="13">#REF!</definedName>
    <definedName name="E_603B12" localSheetId="14">#REF!</definedName>
    <definedName name="E_603B12" localSheetId="6">#REF!</definedName>
    <definedName name="E_603B12">#REF!</definedName>
    <definedName name="E_603B13" localSheetId="4">#REF!</definedName>
    <definedName name="E_603B13" localSheetId="7">#REF!</definedName>
    <definedName name="E_603B13" localSheetId="8">#REF!</definedName>
    <definedName name="E_603B13" localSheetId="9">#REF!</definedName>
    <definedName name="E_603B13" localSheetId="10">#REF!</definedName>
    <definedName name="E_603B13" localSheetId="11">#REF!</definedName>
    <definedName name="E_603B13" localSheetId="12">#REF!</definedName>
    <definedName name="E_603B13" localSheetId="13">#REF!</definedName>
    <definedName name="E_603B13" localSheetId="14">#REF!</definedName>
    <definedName name="E_603B13" localSheetId="6">#REF!</definedName>
    <definedName name="E_603B13">#REF!</definedName>
    <definedName name="E_603B14" localSheetId="4">#REF!</definedName>
    <definedName name="E_603B14" localSheetId="7">#REF!</definedName>
    <definedName name="E_603B14" localSheetId="8">#REF!</definedName>
    <definedName name="E_603B14" localSheetId="9">#REF!</definedName>
    <definedName name="E_603B14" localSheetId="10">#REF!</definedName>
    <definedName name="E_603B14" localSheetId="11">#REF!</definedName>
    <definedName name="E_603B14" localSheetId="12">#REF!</definedName>
    <definedName name="E_603B14" localSheetId="13">#REF!</definedName>
    <definedName name="E_603B14" localSheetId="14">#REF!</definedName>
    <definedName name="E_603B14" localSheetId="6">#REF!</definedName>
    <definedName name="E_603B14">#REF!</definedName>
    <definedName name="E_603B21" localSheetId="4">#REF!</definedName>
    <definedName name="E_603B21" localSheetId="7">#REF!</definedName>
    <definedName name="E_603B21" localSheetId="8">#REF!</definedName>
    <definedName name="E_603B21" localSheetId="9">#REF!</definedName>
    <definedName name="E_603B21" localSheetId="10">#REF!</definedName>
    <definedName name="E_603B21" localSheetId="11">#REF!</definedName>
    <definedName name="E_603B21" localSheetId="12">#REF!</definedName>
    <definedName name="E_603B21" localSheetId="13">#REF!</definedName>
    <definedName name="E_603B21" localSheetId="14">#REF!</definedName>
    <definedName name="E_603B21" localSheetId="6">#REF!</definedName>
    <definedName name="E_603B21">#REF!</definedName>
    <definedName name="E_603B22" localSheetId="4">#REF!</definedName>
    <definedName name="E_603B22" localSheetId="7">#REF!</definedName>
    <definedName name="E_603B22" localSheetId="8">#REF!</definedName>
    <definedName name="E_603B22" localSheetId="9">#REF!</definedName>
    <definedName name="E_603B22" localSheetId="10">#REF!</definedName>
    <definedName name="E_603B22" localSheetId="11">#REF!</definedName>
    <definedName name="E_603B22" localSheetId="12">#REF!</definedName>
    <definedName name="E_603B22" localSheetId="13">#REF!</definedName>
    <definedName name="E_603B22" localSheetId="14">#REF!</definedName>
    <definedName name="E_603B22" localSheetId="6">#REF!</definedName>
    <definedName name="E_603B22">#REF!</definedName>
    <definedName name="E_603B23" localSheetId="4">#REF!</definedName>
    <definedName name="E_603B23" localSheetId="7">#REF!</definedName>
    <definedName name="E_603B23" localSheetId="8">#REF!</definedName>
    <definedName name="E_603B23" localSheetId="9">#REF!</definedName>
    <definedName name="E_603B23" localSheetId="10">#REF!</definedName>
    <definedName name="E_603B23" localSheetId="11">#REF!</definedName>
    <definedName name="E_603B23" localSheetId="12">#REF!</definedName>
    <definedName name="E_603B23" localSheetId="13">#REF!</definedName>
    <definedName name="E_603B23" localSheetId="14">#REF!</definedName>
    <definedName name="E_603B23" localSheetId="6">#REF!</definedName>
    <definedName name="E_603B23">#REF!</definedName>
    <definedName name="E_603B24" localSheetId="4">#REF!</definedName>
    <definedName name="E_603B24" localSheetId="7">#REF!</definedName>
    <definedName name="E_603B24" localSheetId="8">#REF!</definedName>
    <definedName name="E_603B24" localSheetId="9">#REF!</definedName>
    <definedName name="E_603B24" localSheetId="10">#REF!</definedName>
    <definedName name="E_603B24" localSheetId="11">#REF!</definedName>
    <definedName name="E_603B24" localSheetId="12">#REF!</definedName>
    <definedName name="E_603B24" localSheetId="13">#REF!</definedName>
    <definedName name="E_603B24" localSheetId="14">#REF!</definedName>
    <definedName name="E_603B24" localSheetId="6">#REF!</definedName>
    <definedName name="E_603B24">#REF!</definedName>
    <definedName name="E_603B31" localSheetId="4">#REF!</definedName>
    <definedName name="E_603B31" localSheetId="7">#REF!</definedName>
    <definedName name="E_603B31" localSheetId="8">#REF!</definedName>
    <definedName name="E_603B31" localSheetId="9">#REF!</definedName>
    <definedName name="E_603B31" localSheetId="10">#REF!</definedName>
    <definedName name="E_603B31" localSheetId="11">#REF!</definedName>
    <definedName name="E_603B31" localSheetId="12">#REF!</definedName>
    <definedName name="E_603B31" localSheetId="13">#REF!</definedName>
    <definedName name="E_603B31" localSheetId="14">#REF!</definedName>
    <definedName name="E_603B31" localSheetId="6">#REF!</definedName>
    <definedName name="E_603B31">#REF!</definedName>
    <definedName name="E_603B33" localSheetId="4">#REF!</definedName>
    <definedName name="E_603B33" localSheetId="7">#REF!</definedName>
    <definedName name="E_603B33" localSheetId="8">#REF!</definedName>
    <definedName name="E_603B33" localSheetId="9">#REF!</definedName>
    <definedName name="E_603B33" localSheetId="10">#REF!</definedName>
    <definedName name="E_603B33" localSheetId="11">#REF!</definedName>
    <definedName name="E_603B33" localSheetId="12">#REF!</definedName>
    <definedName name="E_603B33" localSheetId="13">#REF!</definedName>
    <definedName name="E_603B33" localSheetId="14">#REF!</definedName>
    <definedName name="E_603B33" localSheetId="6">#REF!</definedName>
    <definedName name="E_603B33">#REF!</definedName>
    <definedName name="E_606" localSheetId="4">#REF!</definedName>
    <definedName name="E_606" localSheetId="7">#REF!</definedName>
    <definedName name="E_606" localSheetId="8">#REF!</definedName>
    <definedName name="E_606" localSheetId="9">#REF!</definedName>
    <definedName name="E_606" localSheetId="10">#REF!</definedName>
    <definedName name="E_606" localSheetId="11">#REF!</definedName>
    <definedName name="E_606" localSheetId="12">#REF!</definedName>
    <definedName name="E_606" localSheetId="13">#REF!</definedName>
    <definedName name="E_606" localSheetId="14">#REF!</definedName>
    <definedName name="E_606" localSheetId="6">#REF!</definedName>
    <definedName name="E_606">#REF!</definedName>
    <definedName name="E_607" localSheetId="4">#REF!</definedName>
    <definedName name="E_607" localSheetId="7">#REF!</definedName>
    <definedName name="E_607" localSheetId="8">#REF!</definedName>
    <definedName name="E_607" localSheetId="9">#REF!</definedName>
    <definedName name="E_607" localSheetId="10">#REF!</definedName>
    <definedName name="E_607" localSheetId="11">#REF!</definedName>
    <definedName name="E_607" localSheetId="12">#REF!</definedName>
    <definedName name="E_607" localSheetId="13">#REF!</definedName>
    <definedName name="E_607" localSheetId="14">#REF!</definedName>
    <definedName name="E_607" localSheetId="6">#REF!</definedName>
    <definedName name="E_607">#REF!</definedName>
    <definedName name="E_607A" localSheetId="4">#REF!</definedName>
    <definedName name="E_607A" localSheetId="7">#REF!</definedName>
    <definedName name="E_607A" localSheetId="8">#REF!</definedName>
    <definedName name="E_607A" localSheetId="9">#REF!</definedName>
    <definedName name="E_607A" localSheetId="10">#REF!</definedName>
    <definedName name="E_607A" localSheetId="11">#REF!</definedName>
    <definedName name="E_607A" localSheetId="12">#REF!</definedName>
    <definedName name="E_607A" localSheetId="13">#REF!</definedName>
    <definedName name="E_607A" localSheetId="14">#REF!</definedName>
    <definedName name="E_607A" localSheetId="6">#REF!</definedName>
    <definedName name="E_607A">#REF!</definedName>
    <definedName name="E_610" localSheetId="4">#REF!</definedName>
    <definedName name="E_610" localSheetId="7">#REF!</definedName>
    <definedName name="E_610" localSheetId="8">#REF!</definedName>
    <definedName name="E_610" localSheetId="9">#REF!</definedName>
    <definedName name="E_610" localSheetId="10">#REF!</definedName>
    <definedName name="E_610" localSheetId="11">#REF!</definedName>
    <definedName name="E_610" localSheetId="12">#REF!</definedName>
    <definedName name="E_610" localSheetId="13">#REF!</definedName>
    <definedName name="E_610" localSheetId="14">#REF!</definedName>
    <definedName name="E_610" localSheetId="6">#REF!</definedName>
    <definedName name="E_610">#REF!</definedName>
    <definedName name="E_618" localSheetId="4">#REF!</definedName>
    <definedName name="E_618" localSheetId="7">#REF!</definedName>
    <definedName name="E_618" localSheetId="8">#REF!</definedName>
    <definedName name="E_618" localSheetId="9">#REF!</definedName>
    <definedName name="E_618" localSheetId="10">#REF!</definedName>
    <definedName name="E_618" localSheetId="11">#REF!</definedName>
    <definedName name="E_618" localSheetId="12">#REF!</definedName>
    <definedName name="E_618" localSheetId="13">#REF!</definedName>
    <definedName name="E_618" localSheetId="14">#REF!</definedName>
    <definedName name="E_618" localSheetId="6">#REF!</definedName>
    <definedName name="E_618">#REF!</definedName>
    <definedName name="E_618A" localSheetId="4">#REF!</definedName>
    <definedName name="E_618A" localSheetId="7">#REF!</definedName>
    <definedName name="E_618A" localSheetId="8">#REF!</definedName>
    <definedName name="E_618A" localSheetId="9">#REF!</definedName>
    <definedName name="E_618A" localSheetId="10">#REF!</definedName>
    <definedName name="E_618A" localSheetId="11">#REF!</definedName>
    <definedName name="E_618A" localSheetId="12">#REF!</definedName>
    <definedName name="E_618A" localSheetId="13">#REF!</definedName>
    <definedName name="E_618A" localSheetId="14">#REF!</definedName>
    <definedName name="E_618A" localSheetId="6">#REF!</definedName>
    <definedName name="E_618A">#REF!</definedName>
    <definedName name="E_619" localSheetId="4">#REF!</definedName>
    <definedName name="E_619" localSheetId="7">#REF!</definedName>
    <definedName name="E_619" localSheetId="8">#REF!</definedName>
    <definedName name="E_619" localSheetId="9">#REF!</definedName>
    <definedName name="E_619" localSheetId="10">#REF!</definedName>
    <definedName name="E_619" localSheetId="11">#REF!</definedName>
    <definedName name="E_619" localSheetId="12">#REF!</definedName>
    <definedName name="E_619" localSheetId="13">#REF!</definedName>
    <definedName name="E_619" localSheetId="14">#REF!</definedName>
    <definedName name="E_619" localSheetId="6">#REF!</definedName>
    <definedName name="E_619">#REF!</definedName>
    <definedName name="E_D" localSheetId="4">#REF!</definedName>
    <definedName name="E_D" localSheetId="7">#REF!</definedName>
    <definedName name="E_D" localSheetId="8">#REF!</definedName>
    <definedName name="E_D" localSheetId="9">#REF!</definedName>
    <definedName name="E_D" localSheetId="10">#REF!</definedName>
    <definedName name="E_D" localSheetId="11">#REF!</definedName>
    <definedName name="E_D" localSheetId="12">#REF!</definedName>
    <definedName name="E_D" localSheetId="13">#REF!</definedName>
    <definedName name="E_D" localSheetId="14">#REF!</definedName>
    <definedName name="E_D" localSheetId="6">#REF!</definedName>
    <definedName name="E_D">#REF!</definedName>
    <definedName name="E_D." localSheetId="4">#REF!</definedName>
    <definedName name="E_D." localSheetId="7">#REF!</definedName>
    <definedName name="E_D." localSheetId="8">#REF!</definedName>
    <definedName name="E_D." localSheetId="9">#REF!</definedName>
    <definedName name="E_D." localSheetId="10">#REF!</definedName>
    <definedName name="E_D." localSheetId="11">#REF!</definedName>
    <definedName name="E_D." localSheetId="12">#REF!</definedName>
    <definedName name="E_D." localSheetId="13">#REF!</definedName>
    <definedName name="E_D." localSheetId="14">#REF!</definedName>
    <definedName name="E_D." localSheetId="6">#REF!</definedName>
    <definedName name="E_D.">#REF!</definedName>
    <definedName name="E_GS." localSheetId="4">#REF!</definedName>
    <definedName name="E_GS." localSheetId="7">#REF!</definedName>
    <definedName name="E_GS." localSheetId="8">#REF!</definedName>
    <definedName name="E_GS." localSheetId="9">#REF!</definedName>
    <definedName name="E_GS." localSheetId="10">#REF!</definedName>
    <definedName name="E_GS." localSheetId="11">#REF!</definedName>
    <definedName name="E_GS." localSheetId="12">#REF!</definedName>
    <definedName name="E_GS." localSheetId="13">#REF!</definedName>
    <definedName name="E_GS." localSheetId="14">#REF!</definedName>
    <definedName name="E_GS." localSheetId="6">#REF!</definedName>
    <definedName name="E_GS.">#REF!</definedName>
    <definedName name="Ealc" localSheetId="4">#REF!</definedName>
    <definedName name="Ealc" localSheetId="7">#REF!</definedName>
    <definedName name="Ealc" localSheetId="8">#REF!</definedName>
    <definedName name="Ealc" localSheetId="9">#REF!</definedName>
    <definedName name="Ealc" localSheetId="10">#REF!</definedName>
    <definedName name="Ealc" localSheetId="11">#REF!</definedName>
    <definedName name="Ealc" localSheetId="12">#REF!</definedName>
    <definedName name="Ealc" localSheetId="13">#REF!</definedName>
    <definedName name="Ealc" localSheetId="14">#REF!</definedName>
    <definedName name="Ealc" localSheetId="6">#REF!</definedName>
    <definedName name="Ealc">#REF!</definedName>
    <definedName name="EEE" localSheetId="4">#REF!</definedName>
    <definedName name="EEE" localSheetId="7">#REF!</definedName>
    <definedName name="EEE" localSheetId="8">#REF!</definedName>
    <definedName name="EEE" localSheetId="9">#REF!</definedName>
    <definedName name="EEE" localSheetId="10">#REF!</definedName>
    <definedName name="EEE" localSheetId="11">#REF!</definedName>
    <definedName name="EEE" localSheetId="12">#REF!</definedName>
    <definedName name="EEE" localSheetId="13">#REF!</definedName>
    <definedName name="EEE" localSheetId="14">#REF!</definedName>
    <definedName name="EEE" localSheetId="6">#REF!</definedName>
    <definedName name="EEE">#REF!</definedName>
    <definedName name="eeettyu" localSheetId="4">#REF!</definedName>
    <definedName name="eeettyu" localSheetId="7">#REF!</definedName>
    <definedName name="eeettyu" localSheetId="8">#REF!</definedName>
    <definedName name="eeettyu" localSheetId="9">#REF!</definedName>
    <definedName name="eeettyu" localSheetId="10">#REF!</definedName>
    <definedName name="eeettyu" localSheetId="11">#REF!</definedName>
    <definedName name="eeettyu" localSheetId="12">#REF!</definedName>
    <definedName name="eeettyu" localSheetId="13">#REF!</definedName>
    <definedName name="eeettyu" localSheetId="14">#REF!</definedName>
    <definedName name="eeettyu" localSheetId="6">#REF!</definedName>
    <definedName name="eeettyu">#REF!</definedName>
    <definedName name="elec" localSheetId="4">#REF!</definedName>
    <definedName name="elec" localSheetId="7">#REF!</definedName>
    <definedName name="elec" localSheetId="8">#REF!</definedName>
    <definedName name="elec" localSheetId="9">#REF!</definedName>
    <definedName name="elec" localSheetId="10">#REF!</definedName>
    <definedName name="elec" localSheetId="11">#REF!</definedName>
    <definedName name="elec" localSheetId="12">#REF!</definedName>
    <definedName name="elec" localSheetId="13">#REF!</definedName>
    <definedName name="elec" localSheetId="14">#REF!</definedName>
    <definedName name="elec" localSheetId="6">#REF!</definedName>
    <definedName name="elec">#REF!</definedName>
    <definedName name="elect" localSheetId="4">#REF!</definedName>
    <definedName name="elect" localSheetId="7">#REF!</definedName>
    <definedName name="elect" localSheetId="8">#REF!</definedName>
    <definedName name="elect" localSheetId="9">#REF!</definedName>
    <definedName name="elect" localSheetId="10">#REF!</definedName>
    <definedName name="elect" localSheetId="11">#REF!</definedName>
    <definedName name="elect" localSheetId="12">#REF!</definedName>
    <definedName name="elect" localSheetId="13">#REF!</definedName>
    <definedName name="elect" localSheetId="14">#REF!</definedName>
    <definedName name="elect" localSheetId="6">#REF!</definedName>
    <definedName name="elect">#REF!</definedName>
    <definedName name="EM" localSheetId="4">#REF!</definedName>
    <definedName name="EM" localSheetId="7">#REF!</definedName>
    <definedName name="EM" localSheetId="8">#REF!</definedName>
    <definedName name="EM" localSheetId="9">#REF!</definedName>
    <definedName name="EM" localSheetId="10">#REF!</definedName>
    <definedName name="EM" localSheetId="11">#REF!</definedName>
    <definedName name="EM" localSheetId="12">#REF!</definedName>
    <definedName name="EM" localSheetId="13">#REF!</definedName>
    <definedName name="EM" localSheetId="14">#REF!</definedName>
    <definedName name="EM" localSheetId="6">#REF!</definedName>
    <definedName name="EM">#REF!</definedName>
    <definedName name="empresa" localSheetId="4">#REF!</definedName>
    <definedName name="empresa" localSheetId="7">#REF!</definedName>
    <definedName name="empresa" localSheetId="8">#REF!</definedName>
    <definedName name="empresa" localSheetId="9">#REF!</definedName>
    <definedName name="empresa" localSheetId="10">#REF!</definedName>
    <definedName name="empresa" localSheetId="11">#REF!</definedName>
    <definedName name="empresa" localSheetId="12">#REF!</definedName>
    <definedName name="empresa" localSheetId="13">#REF!</definedName>
    <definedName name="empresa" localSheetId="14">#REF!</definedName>
    <definedName name="empresa" localSheetId="6">#REF!</definedName>
    <definedName name="empresa">#REF!</definedName>
    <definedName name="emulsion" localSheetId="4">#REF!</definedName>
    <definedName name="emulsion" localSheetId="7">#REF!</definedName>
    <definedName name="emulsion" localSheetId="8">#REF!</definedName>
    <definedName name="emulsion" localSheetId="9">#REF!</definedName>
    <definedName name="emulsion" localSheetId="10">#REF!</definedName>
    <definedName name="emulsion" localSheetId="11">#REF!</definedName>
    <definedName name="emulsion" localSheetId="12">#REF!</definedName>
    <definedName name="emulsion" localSheetId="13">#REF!</definedName>
    <definedName name="emulsion" localSheetId="14">#REF!</definedName>
    <definedName name="emulsion" localSheetId="6">#REF!</definedName>
    <definedName name="emulsion">#REF!</definedName>
    <definedName name="EMULSION_A_F" localSheetId="4">#REF!</definedName>
    <definedName name="EMULSION_A_F" localSheetId="7">#REF!</definedName>
    <definedName name="EMULSION_A_F" localSheetId="8">#REF!</definedName>
    <definedName name="EMULSION_A_F" localSheetId="9">#REF!</definedName>
    <definedName name="EMULSION_A_F" localSheetId="10">#REF!</definedName>
    <definedName name="EMULSION_A_F" localSheetId="11">#REF!</definedName>
    <definedName name="EMULSION_A_F" localSheetId="12">#REF!</definedName>
    <definedName name="EMULSION_A_F" localSheetId="13">#REF!</definedName>
    <definedName name="EMULSION_A_F" localSheetId="14">#REF!</definedName>
    <definedName name="EMULSION_A_F" localSheetId="6">#REF!</definedName>
    <definedName name="EMULSION_A_F">#REF!</definedName>
    <definedName name="EMULSION_A_P" localSheetId="4">#REF!</definedName>
    <definedName name="EMULSION_A_P" localSheetId="7">#REF!</definedName>
    <definedName name="EMULSION_A_P" localSheetId="8">#REF!</definedName>
    <definedName name="EMULSION_A_P" localSheetId="9">#REF!</definedName>
    <definedName name="EMULSION_A_P" localSheetId="10">#REF!</definedName>
    <definedName name="EMULSION_A_P" localSheetId="11">#REF!</definedName>
    <definedName name="EMULSION_A_P" localSheetId="12">#REF!</definedName>
    <definedName name="EMULSION_A_P" localSheetId="13">#REF!</definedName>
    <definedName name="EMULSION_A_P" localSheetId="14">#REF!</definedName>
    <definedName name="EMULSION_A_P" localSheetId="6">#REF!</definedName>
    <definedName name="EMULSION_A_P">#REF!</definedName>
    <definedName name="enc" localSheetId="4">#REF!</definedName>
    <definedName name="enc" localSheetId="7">#REF!</definedName>
    <definedName name="enc" localSheetId="8">#REF!</definedName>
    <definedName name="enc" localSheetId="9">#REF!</definedName>
    <definedName name="enc" localSheetId="10">#REF!</definedName>
    <definedName name="enc" localSheetId="11">#REF!</definedName>
    <definedName name="enc" localSheetId="12">#REF!</definedName>
    <definedName name="enc" localSheetId="13">#REF!</definedName>
    <definedName name="enc" localSheetId="14">#REF!</definedName>
    <definedName name="enc" localSheetId="6">#REF!</definedName>
    <definedName name="enc">#REF!</definedName>
    <definedName name="Ending_Balance" localSheetId="4">-FV('5- COSTO FINANCIERO AFD'!Interest_Rate/12,'5- COSTO FINANCIERO AFD'!Payment_Number,-'5- COSTO FINANCIERO AFD'!Monthly_Payment,'5- COSTO FINANCIERO AFD'!Loan_Amount)</definedName>
    <definedName name="Ending_Balance" localSheetId="7">-FV('ESTRUCTURA DE COSTOS T1'!Interest_Rate/12,'ESTRUCTURA DE COSTOS T1'!Payment_Number,-'ESTRUCTURA DE COSTOS T1'!Monthly_Payment,'ESTRUCTURA DE COSTOS T1'!Loan_Amount)</definedName>
    <definedName name="Ending_Balance" localSheetId="8">-FV('ESTRUCTURA DE COSTOS T2'!Interest_Rate/12,'ESTRUCTURA DE COSTOS T2'!Payment_Number,-'ESTRUCTURA DE COSTOS T2'!Monthly_Payment,'ESTRUCTURA DE COSTOS T2'!Loan_Amount)</definedName>
    <definedName name="Ending_Balance" localSheetId="9">-FV('ESTRUCTURA DE COSTOS T3'!Interest_Rate/12,'ESTRUCTURA DE COSTOS T3'!Payment_Number,-'ESTRUCTURA DE COSTOS T3'!Monthly_Payment,'ESTRUCTURA DE COSTOS T3'!Loan_Amount)</definedName>
    <definedName name="Ending_Balance" localSheetId="10">-FV('ESTRUCTURA DE COSTOS T4'!Interest_Rate/12,'ESTRUCTURA DE COSTOS T4'!Payment_Number,-'ESTRUCTURA DE COSTOS T4'!Monthly_Payment,'ESTRUCTURA DE COSTOS T4'!Loan_Amount)</definedName>
    <definedName name="Ending_Balance" localSheetId="11">-FV('ESTRUCTURA DE COSTOS T5'!Interest_Rate/12,'ESTRUCTURA DE COSTOS T5'!Payment_Number,-'ESTRUCTURA DE COSTOS T5'!Monthly_Payment,'ESTRUCTURA DE COSTOS T5'!Loan_Amount)</definedName>
    <definedName name="Ending_Balance" localSheetId="12">-FV('ESTRUCTURA DE COSTOS T6'!Interest_Rate/12,'ESTRUCTURA DE COSTOS T6'!Payment_Number,-'ESTRUCTURA DE COSTOS T6'!Monthly_Payment,'ESTRUCTURA DE COSTOS T6'!Loan_Amount)</definedName>
    <definedName name="Ending_Balance" localSheetId="13">-FV('ESTRUCTURA DE COSTOS T7'!Interest_Rate/12,'ESTRUCTURA DE COSTOS T7'!Payment_Number,-'ESTRUCTURA DE COSTOS T7'!Monthly_Payment,'ESTRUCTURA DE COSTOS T7'!Loan_Amount)</definedName>
    <definedName name="Ending_Balance" localSheetId="14">-FV('ESTRUCTURA DE COSTOS T8'!Interest_Rate/12,'ESTRUCTURA DE COSTOS T8'!Payment_Number,-'ESTRUCTURA DE COSTOS T8'!Monthly_Payment,'ESTRUCTURA DE COSTOS T8'!Loan_Amount)</definedName>
    <definedName name="Ending_Balance" localSheetId="6">-FV('RESUMEN PARA PLATAFORMA '!Interest_Rate/12,'RESUMEN PARA PLATAFORMA '!Payment_Number,-'RESUMEN PARA PLATAFORMA '!Monthly_Payment,'RESUMEN PARA PLATAFORMA '!Loan_Amount)</definedName>
    <definedName name="Ending_Balance">-FV(Interest_Rate/12,Payment_Number,-Monthly_Payment,Loan_Amount)</definedName>
    <definedName name="Energia" localSheetId="4">#REF!</definedName>
    <definedName name="Energia" localSheetId="7">#REF!</definedName>
    <definedName name="Energia" localSheetId="8">#REF!</definedName>
    <definedName name="Energia" localSheetId="9">#REF!</definedName>
    <definedName name="Energia" localSheetId="10">#REF!</definedName>
    <definedName name="Energia" localSheetId="11">#REF!</definedName>
    <definedName name="Energia" localSheetId="12">#REF!</definedName>
    <definedName name="Energia" localSheetId="13">#REF!</definedName>
    <definedName name="Energia" localSheetId="14">#REF!</definedName>
    <definedName name="Energia" localSheetId="6">#REF!</definedName>
    <definedName name="Energia">#REF!</definedName>
    <definedName name="EQ_D" localSheetId="4">#REF!</definedName>
    <definedName name="EQ_D" localSheetId="7">#REF!</definedName>
    <definedName name="EQ_D" localSheetId="8">#REF!</definedName>
    <definedName name="EQ_D" localSheetId="9">#REF!</definedName>
    <definedName name="EQ_D" localSheetId="10">#REF!</definedName>
    <definedName name="EQ_D" localSheetId="11">#REF!</definedName>
    <definedName name="EQ_D" localSheetId="12">#REF!</definedName>
    <definedName name="EQ_D" localSheetId="13">#REF!</definedName>
    <definedName name="EQ_D" localSheetId="14">#REF!</definedName>
    <definedName name="EQ_D" localSheetId="6">#REF!</definedName>
    <definedName name="EQ_D">#REF!</definedName>
    <definedName name="Eq_E" localSheetId="4">#REF!</definedName>
    <definedName name="Eq_E" localSheetId="7">#REF!</definedName>
    <definedName name="Eq_E" localSheetId="8">#REF!</definedName>
    <definedName name="Eq_E" localSheetId="9">#REF!</definedName>
    <definedName name="Eq_E" localSheetId="10">#REF!</definedName>
    <definedName name="Eq_E" localSheetId="11">#REF!</definedName>
    <definedName name="Eq_E" localSheetId="12">#REF!</definedName>
    <definedName name="Eq_E" localSheetId="13">#REF!</definedName>
    <definedName name="Eq_E" localSheetId="14">#REF!</definedName>
    <definedName name="Eq_E" localSheetId="6">#REF!</definedName>
    <definedName name="Eq_E">#REF!</definedName>
    <definedName name="Eq_L" localSheetId="4">#REF!</definedName>
    <definedName name="Eq_L" localSheetId="7">#REF!</definedName>
    <definedName name="Eq_L" localSheetId="8">#REF!</definedName>
    <definedName name="Eq_L" localSheetId="9">#REF!</definedName>
    <definedName name="Eq_L" localSheetId="10">#REF!</definedName>
    <definedName name="Eq_L" localSheetId="11">#REF!</definedName>
    <definedName name="Eq_L" localSheetId="12">#REF!</definedName>
    <definedName name="Eq_L" localSheetId="13">#REF!</definedName>
    <definedName name="Eq_L" localSheetId="14">#REF!</definedName>
    <definedName name="Eq_L" localSheetId="6">#REF!</definedName>
    <definedName name="Eq_L">#REF!</definedName>
    <definedName name="eqipo_des" localSheetId="4">#REF!</definedName>
    <definedName name="eqipo_des" localSheetId="7">#REF!</definedName>
    <definedName name="eqipo_des" localSheetId="8">#REF!</definedName>
    <definedName name="eqipo_des" localSheetId="9">#REF!</definedName>
    <definedName name="eqipo_des" localSheetId="10">#REF!</definedName>
    <definedName name="eqipo_des" localSheetId="11">#REF!</definedName>
    <definedName name="eqipo_des" localSheetId="12">#REF!</definedName>
    <definedName name="eqipo_des" localSheetId="13">#REF!</definedName>
    <definedName name="eqipo_des" localSheetId="14">#REF!</definedName>
    <definedName name="eqipo_des" localSheetId="6">#REF!</definedName>
    <definedName name="eqipo_des">#REF!</definedName>
    <definedName name="Equ_Cod" localSheetId="4">#REF!</definedName>
    <definedName name="Equ_Cod" localSheetId="7">#REF!</definedName>
    <definedName name="Equ_Cod" localSheetId="8">#REF!</definedName>
    <definedName name="Equ_Cod" localSheetId="9">#REF!</definedName>
    <definedName name="Equ_Cod" localSheetId="10">#REF!</definedName>
    <definedName name="Equ_Cod" localSheetId="11">#REF!</definedName>
    <definedName name="Equ_Cod" localSheetId="12">#REF!</definedName>
    <definedName name="Equ_Cod" localSheetId="13">#REF!</definedName>
    <definedName name="Equ_Cod" localSheetId="14">#REF!</definedName>
    <definedName name="Equ_Cod" localSheetId="6">#REF!</definedName>
    <definedName name="Equ_Cod">#REF!</definedName>
    <definedName name="Equ_Pad" localSheetId="4">#REF!</definedName>
    <definedName name="Equ_Pad" localSheetId="7">#REF!</definedName>
    <definedName name="Equ_Pad" localSheetId="8">#REF!</definedName>
    <definedName name="Equ_Pad" localSheetId="9">#REF!</definedName>
    <definedName name="Equ_Pad" localSheetId="10">#REF!</definedName>
    <definedName name="Equ_Pad" localSheetId="11">#REF!</definedName>
    <definedName name="Equ_Pad" localSheetId="12">#REF!</definedName>
    <definedName name="Equ_Pad" localSheetId="13">#REF!</definedName>
    <definedName name="Equ_Pad" localSheetId="14">#REF!</definedName>
    <definedName name="Equ_Pad" localSheetId="6">#REF!</definedName>
    <definedName name="Equ_Pad">#REF!</definedName>
    <definedName name="Equ_Pre" localSheetId="4">#REF!</definedName>
    <definedName name="Equ_Pre" localSheetId="7">#REF!</definedName>
    <definedName name="Equ_Pre" localSheetId="8">#REF!</definedName>
    <definedName name="Equ_Pre" localSheetId="9">#REF!</definedName>
    <definedName name="Equ_Pre" localSheetId="10">#REF!</definedName>
    <definedName name="Equ_Pre" localSheetId="11">#REF!</definedName>
    <definedName name="Equ_Pre" localSheetId="12">#REF!</definedName>
    <definedName name="Equ_Pre" localSheetId="13">#REF!</definedName>
    <definedName name="Equ_Pre" localSheetId="14">#REF!</definedName>
    <definedName name="Equ_Pre" localSheetId="6">#REF!</definedName>
    <definedName name="Equ_Pre">#REF!</definedName>
    <definedName name="equipo" localSheetId="4">#REF!</definedName>
    <definedName name="equipo" localSheetId="7">#REF!</definedName>
    <definedName name="equipo" localSheetId="8">#REF!</definedName>
    <definedName name="equipo" localSheetId="9">#REF!</definedName>
    <definedName name="equipo" localSheetId="10">#REF!</definedName>
    <definedName name="equipo" localSheetId="11">#REF!</definedName>
    <definedName name="equipo" localSheetId="12">#REF!</definedName>
    <definedName name="equipo" localSheetId="13">#REF!</definedName>
    <definedName name="equipo" localSheetId="14">#REF!</definedName>
    <definedName name="equipo" localSheetId="6">#REF!</definedName>
    <definedName name="equipo">#REF!</definedName>
    <definedName name="equipocaro" localSheetId="4">#REF!</definedName>
    <definedName name="equipocaro" localSheetId="7">#REF!</definedName>
    <definedName name="equipocaro" localSheetId="8">#REF!</definedName>
    <definedName name="equipocaro" localSheetId="9">#REF!</definedName>
    <definedName name="equipocaro" localSheetId="10">#REF!</definedName>
    <definedName name="equipocaro" localSheetId="11">#REF!</definedName>
    <definedName name="equipocaro" localSheetId="12">#REF!</definedName>
    <definedName name="equipocaro" localSheetId="13">#REF!</definedName>
    <definedName name="equipocaro" localSheetId="14">#REF!</definedName>
    <definedName name="equipocaro" localSheetId="6">#REF!</definedName>
    <definedName name="equipocaro">#REF!</definedName>
    <definedName name="EQUIPOS" localSheetId="4">#REF!</definedName>
    <definedName name="EQUIPOS" localSheetId="7">#REF!</definedName>
    <definedName name="EQUIPOS" localSheetId="8">#REF!</definedName>
    <definedName name="EQUIPOS" localSheetId="9">#REF!</definedName>
    <definedName name="EQUIPOS" localSheetId="10">#REF!</definedName>
    <definedName name="EQUIPOS" localSheetId="11">#REF!</definedName>
    <definedName name="EQUIPOS" localSheetId="12">#REF!</definedName>
    <definedName name="EQUIPOS" localSheetId="13">#REF!</definedName>
    <definedName name="EQUIPOS" localSheetId="14">#REF!</definedName>
    <definedName name="EQUIPOS" localSheetId="6">#REF!</definedName>
    <definedName name="EQUIPOS">#REF!</definedName>
    <definedName name="EQUIPOS_OFERTA" localSheetId="4">#REF!</definedName>
    <definedName name="EQUIPOS_OFERTA" localSheetId="7">#REF!</definedName>
    <definedName name="EQUIPOS_OFERTA" localSheetId="8">#REF!</definedName>
    <definedName name="EQUIPOS_OFERTA" localSheetId="9">#REF!</definedName>
    <definedName name="EQUIPOS_OFERTA" localSheetId="10">#REF!</definedName>
    <definedName name="EQUIPOS_OFERTA" localSheetId="11">#REF!</definedName>
    <definedName name="EQUIPOS_OFERTA" localSheetId="12">#REF!</definedName>
    <definedName name="EQUIPOS_OFERTA" localSheetId="13">#REF!</definedName>
    <definedName name="EQUIPOS_OFERTA" localSheetId="14">#REF!</definedName>
    <definedName name="EQUIPOS_OFERTA" localSheetId="6">#REF!</definedName>
    <definedName name="EQUIPOS_OFERTA">#REF!</definedName>
    <definedName name="EQUIPOS_POR_ITEM" localSheetId="4">#REF!</definedName>
    <definedName name="EQUIPOS_POR_ITEM" localSheetId="7">#REF!</definedName>
    <definedName name="EQUIPOS_POR_ITEM" localSheetId="8">#REF!</definedName>
    <definedName name="EQUIPOS_POR_ITEM" localSheetId="9">#REF!</definedName>
    <definedName name="EQUIPOS_POR_ITEM" localSheetId="10">#REF!</definedName>
    <definedName name="EQUIPOS_POR_ITEM" localSheetId="11">#REF!</definedName>
    <definedName name="EQUIPOS_POR_ITEM" localSheetId="12">#REF!</definedName>
    <definedName name="EQUIPOS_POR_ITEM" localSheetId="13">#REF!</definedName>
    <definedName name="EQUIPOS_POR_ITEM" localSheetId="14">#REF!</definedName>
    <definedName name="EQUIPOS_POR_ITEM" localSheetId="6">#REF!</definedName>
    <definedName name="EQUIPOS_POR_ITEM">#REF!</definedName>
    <definedName name="Equipos337" localSheetId="4">#REF!</definedName>
    <definedName name="Equipos337" localSheetId="7">#REF!</definedName>
    <definedName name="Equipos337" localSheetId="8">#REF!</definedName>
    <definedName name="Equipos337" localSheetId="9">#REF!</definedName>
    <definedName name="Equipos337" localSheetId="10">#REF!</definedName>
    <definedName name="Equipos337" localSheetId="11">#REF!</definedName>
    <definedName name="Equipos337" localSheetId="12">#REF!</definedName>
    <definedName name="Equipos337" localSheetId="13">#REF!</definedName>
    <definedName name="Equipos337" localSheetId="14">#REF!</definedName>
    <definedName name="Equipos337" localSheetId="6">#REF!</definedName>
    <definedName name="Equipos337">#REF!</definedName>
    <definedName name="EQUIPOSH" localSheetId="4">#REF!</definedName>
    <definedName name="EQUIPOSH" localSheetId="7">#REF!</definedName>
    <definedName name="EQUIPOSH" localSheetId="8">#REF!</definedName>
    <definedName name="EQUIPOSH" localSheetId="9">#REF!</definedName>
    <definedName name="EQUIPOSH" localSheetId="10">#REF!</definedName>
    <definedName name="EQUIPOSH" localSheetId="11">#REF!</definedName>
    <definedName name="EQUIPOSH" localSheetId="12">#REF!</definedName>
    <definedName name="EQUIPOSH" localSheetId="13">#REF!</definedName>
    <definedName name="EQUIPOSH" localSheetId="14">#REF!</definedName>
    <definedName name="EQUIPOSH" localSheetId="6">#REF!</definedName>
    <definedName name="EQUIPOSH">#REF!</definedName>
    <definedName name="equiposvs" localSheetId="4">#REF!</definedName>
    <definedName name="equiposvs" localSheetId="7">#REF!</definedName>
    <definedName name="equiposvs" localSheetId="8">#REF!</definedName>
    <definedName name="equiposvs" localSheetId="9">#REF!</definedName>
    <definedName name="equiposvs" localSheetId="10">#REF!</definedName>
    <definedName name="equiposvs" localSheetId="11">#REF!</definedName>
    <definedName name="equiposvs" localSheetId="12">#REF!</definedName>
    <definedName name="equiposvs" localSheetId="13">#REF!</definedName>
    <definedName name="equiposvs" localSheetId="14">#REF!</definedName>
    <definedName name="equiposvs" localSheetId="6">#REF!</definedName>
    <definedName name="equiposvs">#REF!</definedName>
    <definedName name="EquiposVVZ" localSheetId="4">#REF!</definedName>
    <definedName name="EquiposVVZ" localSheetId="7">#REF!</definedName>
    <definedName name="EquiposVVZ" localSheetId="8">#REF!</definedName>
    <definedName name="EquiposVVZ" localSheetId="9">#REF!</definedName>
    <definedName name="EquiposVVZ" localSheetId="10">#REF!</definedName>
    <definedName name="EquiposVVZ" localSheetId="11">#REF!</definedName>
    <definedName name="EquiposVVZ" localSheetId="12">#REF!</definedName>
    <definedName name="EquiposVVZ" localSheetId="13">#REF!</definedName>
    <definedName name="EquiposVVZ" localSheetId="14">#REF!</definedName>
    <definedName name="EquiposVVZ" localSheetId="6">#REF!</definedName>
    <definedName name="EquiposVVZ">#REF!</definedName>
    <definedName name="er" localSheetId="4">#REF!</definedName>
    <definedName name="er" localSheetId="7">#REF!</definedName>
    <definedName name="er" localSheetId="8">#REF!</definedName>
    <definedName name="er" localSheetId="9">#REF!</definedName>
    <definedName name="er" localSheetId="10">#REF!</definedName>
    <definedName name="er" localSheetId="11">#REF!</definedName>
    <definedName name="er" localSheetId="12">#REF!</definedName>
    <definedName name="er" localSheetId="13">#REF!</definedName>
    <definedName name="er" localSheetId="14">#REF!</definedName>
    <definedName name="er" localSheetId="6">#REF!</definedName>
    <definedName name="er">#REF!</definedName>
    <definedName name="es" localSheetId="4">#REF!</definedName>
    <definedName name="es" localSheetId="7">#REF!</definedName>
    <definedName name="es" localSheetId="8">#REF!</definedName>
    <definedName name="es" localSheetId="9">#REF!</definedName>
    <definedName name="es" localSheetId="10">#REF!</definedName>
    <definedName name="es" localSheetId="11">#REF!</definedName>
    <definedName name="es" localSheetId="12">#REF!</definedName>
    <definedName name="es" localSheetId="13">#REF!</definedName>
    <definedName name="es" localSheetId="14">#REF!</definedName>
    <definedName name="es" localSheetId="6">#REF!</definedName>
    <definedName name="es">#REF!</definedName>
    <definedName name="Estado_civil" localSheetId="4">#REF!</definedName>
    <definedName name="Estado_civil" localSheetId="7">#REF!</definedName>
    <definedName name="Estado_civil" localSheetId="8">#REF!</definedName>
    <definedName name="Estado_civil" localSheetId="9">#REF!</definedName>
    <definedName name="Estado_civil" localSheetId="10">#REF!</definedName>
    <definedName name="Estado_civil" localSheetId="11">#REF!</definedName>
    <definedName name="Estado_civil" localSheetId="12">#REF!</definedName>
    <definedName name="Estado_civil" localSheetId="13">#REF!</definedName>
    <definedName name="Estado_civil" localSheetId="14">#REF!</definedName>
    <definedName name="Estado_civil" localSheetId="6">#REF!</definedName>
    <definedName name="Estado_civil">#REF!</definedName>
    <definedName name="EXC_320" localSheetId="4">#REF!</definedName>
    <definedName name="EXC_320" localSheetId="7">#REF!</definedName>
    <definedName name="EXC_320" localSheetId="8">#REF!</definedName>
    <definedName name="EXC_320" localSheetId="9">#REF!</definedName>
    <definedName name="EXC_320" localSheetId="10">#REF!</definedName>
    <definedName name="EXC_320" localSheetId="11">#REF!</definedName>
    <definedName name="EXC_320" localSheetId="12">#REF!</definedName>
    <definedName name="EXC_320" localSheetId="13">#REF!</definedName>
    <definedName name="EXC_320" localSheetId="14">#REF!</definedName>
    <definedName name="EXC_320" localSheetId="6">#REF!</definedName>
    <definedName name="EXC_320">#REF!</definedName>
    <definedName name="exc_estr" localSheetId="4">#REF!</definedName>
    <definedName name="exc_estr" localSheetId="7">#REF!</definedName>
    <definedName name="exc_estr" localSheetId="8">#REF!</definedName>
    <definedName name="exc_estr" localSheetId="9">#REF!</definedName>
    <definedName name="exc_estr" localSheetId="10">#REF!</definedName>
    <definedName name="exc_estr" localSheetId="11">#REF!</definedName>
    <definedName name="exc_estr" localSheetId="12">#REF!</definedName>
    <definedName name="exc_estr" localSheetId="13">#REF!</definedName>
    <definedName name="exc_estr" localSheetId="14">#REF!</definedName>
    <definedName name="exc_estr" localSheetId="6">#REF!</definedName>
    <definedName name="exc_estr">#REF!</definedName>
    <definedName name="Excel_BuiltIn__FilterDatabase" localSheetId="4">#REF!</definedName>
    <definedName name="Excel_BuiltIn__FilterDatabase" localSheetId="7">#REF!</definedName>
    <definedName name="Excel_BuiltIn__FilterDatabase" localSheetId="8">#REF!</definedName>
    <definedName name="Excel_BuiltIn__FilterDatabase" localSheetId="9">#REF!</definedName>
    <definedName name="Excel_BuiltIn__FilterDatabase" localSheetId="10">#REF!</definedName>
    <definedName name="Excel_BuiltIn__FilterDatabase" localSheetId="11">#REF!</definedName>
    <definedName name="Excel_BuiltIn__FilterDatabase" localSheetId="12">#REF!</definedName>
    <definedName name="Excel_BuiltIn__FilterDatabase" localSheetId="13">#REF!</definedName>
    <definedName name="Excel_BuiltIn__FilterDatabase" localSheetId="14">#REF!</definedName>
    <definedName name="Excel_BuiltIn__FilterDatabase" localSheetId="6">#REF!</definedName>
    <definedName name="Excel_BuiltIn__FilterDatabase">#REF!</definedName>
    <definedName name="Excel_BuiltIn__FilterDatabase_1" localSheetId="4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 localSheetId="10">#REF!</definedName>
    <definedName name="Excel_BuiltIn__FilterDatabase_1" localSheetId="11">#REF!</definedName>
    <definedName name="Excel_BuiltIn__FilterDatabase_1" localSheetId="12">#REF!</definedName>
    <definedName name="Excel_BuiltIn__FilterDatabase_1" localSheetId="13">#REF!</definedName>
    <definedName name="Excel_BuiltIn__FilterDatabase_1" localSheetId="14">#REF!</definedName>
    <definedName name="Excel_BuiltIn__FilterDatabase_1" localSheetId="6">#REF!</definedName>
    <definedName name="Excel_BuiltIn__FilterDatabase_1">#REF!</definedName>
    <definedName name="Excel_BuiltIn_Print_Area" localSheetId="4">#REF!</definedName>
    <definedName name="Excel_BuiltIn_Print_Area" localSheetId="7">#REF!</definedName>
    <definedName name="Excel_BuiltIn_Print_Area" localSheetId="8">#REF!</definedName>
    <definedName name="Excel_BuiltIn_Print_Area" localSheetId="9">#REF!</definedName>
    <definedName name="Excel_BuiltIn_Print_Area" localSheetId="10">#REF!</definedName>
    <definedName name="Excel_BuiltIn_Print_Area" localSheetId="11">#REF!</definedName>
    <definedName name="Excel_BuiltIn_Print_Area" localSheetId="12">#REF!</definedName>
    <definedName name="Excel_BuiltIn_Print_Area" localSheetId="13">#REF!</definedName>
    <definedName name="Excel_BuiltIn_Print_Area" localSheetId="14">#REF!</definedName>
    <definedName name="Excel_BuiltIn_Print_Area" localSheetId="6">#REF!</definedName>
    <definedName name="Excel_BuiltIn_Print_Area">#REF!</definedName>
    <definedName name="Excel_BuiltIn_Print_Area_1">NA()</definedName>
    <definedName name="Excel_BuiltIn_Print_Area_1_1" localSheetId="4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 localSheetId="13">#REF!</definedName>
    <definedName name="Excel_BuiltIn_Print_Area_1_1" localSheetId="14">#REF!</definedName>
    <definedName name="Excel_BuiltIn_Print_Area_1_1" localSheetId="6">#REF!</definedName>
    <definedName name="Excel_BuiltIn_Print_Area_1_1">#REF!</definedName>
    <definedName name="Excel_BuiltIn_Print_Area_1_1_1" localSheetId="4">#REF!</definedName>
    <definedName name="Excel_BuiltIn_Print_Area_1_1_1" localSheetId="7">#REF!</definedName>
    <definedName name="Excel_BuiltIn_Print_Area_1_1_1" localSheetId="8">#REF!</definedName>
    <definedName name="Excel_BuiltIn_Print_Area_1_1_1" localSheetId="9">#REF!</definedName>
    <definedName name="Excel_BuiltIn_Print_Area_1_1_1" localSheetId="10">#REF!</definedName>
    <definedName name="Excel_BuiltIn_Print_Area_1_1_1" localSheetId="11">#REF!</definedName>
    <definedName name="Excel_BuiltIn_Print_Area_1_1_1" localSheetId="12">#REF!</definedName>
    <definedName name="Excel_BuiltIn_Print_Area_1_1_1" localSheetId="13">#REF!</definedName>
    <definedName name="Excel_BuiltIn_Print_Area_1_1_1" localSheetId="14">#REF!</definedName>
    <definedName name="Excel_BuiltIn_Print_Area_1_1_1" localSheetId="6">#REF!</definedName>
    <definedName name="Excel_BuiltIn_Print_Area_1_1_1">#REF!</definedName>
    <definedName name="Excel_BuiltIn_Print_Area_1_1_1_1" localSheetId="4">#REF!</definedName>
    <definedName name="Excel_BuiltIn_Print_Area_1_1_1_1" localSheetId="7">#REF!</definedName>
    <definedName name="Excel_BuiltIn_Print_Area_1_1_1_1" localSheetId="8">#REF!</definedName>
    <definedName name="Excel_BuiltIn_Print_Area_1_1_1_1" localSheetId="9">#REF!</definedName>
    <definedName name="Excel_BuiltIn_Print_Area_1_1_1_1" localSheetId="10">#REF!</definedName>
    <definedName name="Excel_BuiltIn_Print_Area_1_1_1_1" localSheetId="11">#REF!</definedName>
    <definedName name="Excel_BuiltIn_Print_Area_1_1_1_1" localSheetId="12">#REF!</definedName>
    <definedName name="Excel_BuiltIn_Print_Area_1_1_1_1" localSheetId="13">#REF!</definedName>
    <definedName name="Excel_BuiltIn_Print_Area_1_1_1_1" localSheetId="14">#REF!</definedName>
    <definedName name="Excel_BuiltIn_Print_Area_1_1_1_1" localSheetId="6">#REF!</definedName>
    <definedName name="Excel_BuiltIn_Print_Area_1_1_1_1">#REF!</definedName>
    <definedName name="Excel_BuiltIn_Print_Area_1_1_1_1_1" localSheetId="4">#REF!</definedName>
    <definedName name="Excel_BuiltIn_Print_Area_1_1_1_1_1" localSheetId="7">#REF!</definedName>
    <definedName name="Excel_BuiltIn_Print_Area_1_1_1_1_1" localSheetId="8">#REF!</definedName>
    <definedName name="Excel_BuiltIn_Print_Area_1_1_1_1_1" localSheetId="9">#REF!</definedName>
    <definedName name="Excel_BuiltIn_Print_Area_1_1_1_1_1" localSheetId="10">#REF!</definedName>
    <definedName name="Excel_BuiltIn_Print_Area_1_1_1_1_1" localSheetId="11">#REF!</definedName>
    <definedName name="Excel_BuiltIn_Print_Area_1_1_1_1_1" localSheetId="12">#REF!</definedName>
    <definedName name="Excel_BuiltIn_Print_Area_1_1_1_1_1" localSheetId="13">#REF!</definedName>
    <definedName name="Excel_BuiltIn_Print_Area_1_1_1_1_1" localSheetId="14">#REF!</definedName>
    <definedName name="Excel_BuiltIn_Print_Area_1_1_1_1_1" localSheetId="6">#REF!</definedName>
    <definedName name="Excel_BuiltIn_Print_Area_1_1_1_1_1">#REF!</definedName>
    <definedName name="Excel_BuiltIn_Print_Area_1_1_1_1_1_1" localSheetId="4">#REF!</definedName>
    <definedName name="Excel_BuiltIn_Print_Area_1_1_1_1_1_1" localSheetId="7">#REF!</definedName>
    <definedName name="Excel_BuiltIn_Print_Area_1_1_1_1_1_1" localSheetId="8">#REF!</definedName>
    <definedName name="Excel_BuiltIn_Print_Area_1_1_1_1_1_1" localSheetId="9">#REF!</definedName>
    <definedName name="Excel_BuiltIn_Print_Area_1_1_1_1_1_1" localSheetId="10">#REF!</definedName>
    <definedName name="Excel_BuiltIn_Print_Area_1_1_1_1_1_1" localSheetId="11">#REF!</definedName>
    <definedName name="Excel_BuiltIn_Print_Area_1_1_1_1_1_1" localSheetId="12">#REF!</definedName>
    <definedName name="Excel_BuiltIn_Print_Area_1_1_1_1_1_1" localSheetId="13">#REF!</definedName>
    <definedName name="Excel_BuiltIn_Print_Area_1_1_1_1_1_1" localSheetId="14">#REF!</definedName>
    <definedName name="Excel_BuiltIn_Print_Area_1_1_1_1_1_1" localSheetId="6">#REF!</definedName>
    <definedName name="Excel_BuiltIn_Print_Area_1_1_1_1_1_1">#REF!</definedName>
    <definedName name="Excel_BuiltIn_Print_Area_10" localSheetId="4">#REF!</definedName>
    <definedName name="Excel_BuiltIn_Print_Area_10" localSheetId="7">#REF!</definedName>
    <definedName name="Excel_BuiltIn_Print_Area_10" localSheetId="8">#REF!</definedName>
    <definedName name="Excel_BuiltIn_Print_Area_10" localSheetId="9">#REF!</definedName>
    <definedName name="Excel_BuiltIn_Print_Area_10" localSheetId="10">#REF!</definedName>
    <definedName name="Excel_BuiltIn_Print_Area_10" localSheetId="11">#REF!</definedName>
    <definedName name="Excel_BuiltIn_Print_Area_10" localSheetId="12">#REF!</definedName>
    <definedName name="Excel_BuiltIn_Print_Area_10" localSheetId="13">#REF!</definedName>
    <definedName name="Excel_BuiltIn_Print_Area_10" localSheetId="14">#REF!</definedName>
    <definedName name="Excel_BuiltIn_Print_Area_10" localSheetId="6">#REF!</definedName>
    <definedName name="Excel_BuiltIn_Print_Area_10">#REF!</definedName>
    <definedName name="Excel_BuiltIn_Print_Area_11" localSheetId="4">#REF!</definedName>
    <definedName name="Excel_BuiltIn_Print_Area_11" localSheetId="7">#REF!</definedName>
    <definedName name="Excel_BuiltIn_Print_Area_11" localSheetId="8">#REF!</definedName>
    <definedName name="Excel_BuiltIn_Print_Area_11" localSheetId="9">#REF!</definedName>
    <definedName name="Excel_BuiltIn_Print_Area_11" localSheetId="10">#REF!</definedName>
    <definedName name="Excel_BuiltIn_Print_Area_11" localSheetId="11">#REF!</definedName>
    <definedName name="Excel_BuiltIn_Print_Area_11" localSheetId="12">#REF!</definedName>
    <definedName name="Excel_BuiltIn_Print_Area_11" localSheetId="13">#REF!</definedName>
    <definedName name="Excel_BuiltIn_Print_Area_11" localSheetId="14">#REF!</definedName>
    <definedName name="Excel_BuiltIn_Print_Area_11" localSheetId="6">#REF!</definedName>
    <definedName name="Excel_BuiltIn_Print_Area_11">#REF!</definedName>
    <definedName name="Excel_BuiltIn_Print_Area_2">NA()</definedName>
    <definedName name="Excel_BuiltIn_Print_Area_2_1" localSheetId="4">#REF!</definedName>
    <definedName name="Excel_BuiltIn_Print_Area_2_1" localSheetId="7">#REF!</definedName>
    <definedName name="Excel_BuiltIn_Print_Area_2_1" localSheetId="8">#REF!</definedName>
    <definedName name="Excel_BuiltIn_Print_Area_2_1" localSheetId="9">#REF!</definedName>
    <definedName name="Excel_BuiltIn_Print_Area_2_1" localSheetId="10">#REF!</definedName>
    <definedName name="Excel_BuiltIn_Print_Area_2_1" localSheetId="11">#REF!</definedName>
    <definedName name="Excel_BuiltIn_Print_Area_2_1" localSheetId="12">#REF!</definedName>
    <definedName name="Excel_BuiltIn_Print_Area_2_1" localSheetId="13">#REF!</definedName>
    <definedName name="Excel_BuiltIn_Print_Area_2_1" localSheetId="14">#REF!</definedName>
    <definedName name="Excel_BuiltIn_Print_Area_2_1" localSheetId="6">#REF!</definedName>
    <definedName name="Excel_BuiltIn_Print_Area_2_1">#REF!</definedName>
    <definedName name="Excel_BuiltIn_Print_Area_3">NA()</definedName>
    <definedName name="Excel_BuiltIn_Print_Area_6_1_1" localSheetId="4">#REF!</definedName>
    <definedName name="Excel_BuiltIn_Print_Area_6_1_1" localSheetId="7">#REF!</definedName>
    <definedName name="Excel_BuiltIn_Print_Area_6_1_1" localSheetId="8">#REF!</definedName>
    <definedName name="Excel_BuiltIn_Print_Area_6_1_1" localSheetId="9">#REF!</definedName>
    <definedName name="Excel_BuiltIn_Print_Area_6_1_1" localSheetId="10">#REF!</definedName>
    <definedName name="Excel_BuiltIn_Print_Area_6_1_1" localSheetId="11">#REF!</definedName>
    <definedName name="Excel_BuiltIn_Print_Area_6_1_1" localSheetId="12">#REF!</definedName>
    <definedName name="Excel_BuiltIn_Print_Area_6_1_1" localSheetId="13">#REF!</definedName>
    <definedName name="Excel_BuiltIn_Print_Area_6_1_1" localSheetId="14">#REF!</definedName>
    <definedName name="Excel_BuiltIn_Print_Area_6_1_1" localSheetId="6">#REF!</definedName>
    <definedName name="Excel_BuiltIn_Print_Area_6_1_1">#REF!</definedName>
    <definedName name="Excel_BuiltIn_Print_Area_8_1" localSheetId="4">#REF!</definedName>
    <definedName name="Excel_BuiltIn_Print_Area_8_1" localSheetId="7">#REF!</definedName>
    <definedName name="Excel_BuiltIn_Print_Area_8_1" localSheetId="8">#REF!</definedName>
    <definedName name="Excel_BuiltIn_Print_Area_8_1" localSheetId="9">#REF!</definedName>
    <definedName name="Excel_BuiltIn_Print_Area_8_1" localSheetId="10">#REF!</definedName>
    <definedName name="Excel_BuiltIn_Print_Area_8_1" localSheetId="11">#REF!</definedName>
    <definedName name="Excel_BuiltIn_Print_Area_8_1" localSheetId="12">#REF!</definedName>
    <definedName name="Excel_BuiltIn_Print_Area_8_1" localSheetId="13">#REF!</definedName>
    <definedName name="Excel_BuiltIn_Print_Area_8_1" localSheetId="14">#REF!</definedName>
    <definedName name="Excel_BuiltIn_Print_Area_8_1" localSheetId="6">#REF!</definedName>
    <definedName name="Excel_BuiltIn_Print_Area_8_1">#REF!</definedName>
    <definedName name="Excel_BuiltIn_Print_Area_9_1" localSheetId="4">#REF!</definedName>
    <definedName name="Excel_BuiltIn_Print_Area_9_1" localSheetId="7">#REF!</definedName>
    <definedName name="Excel_BuiltIn_Print_Area_9_1" localSheetId="8">#REF!</definedName>
    <definedName name="Excel_BuiltIn_Print_Area_9_1" localSheetId="9">#REF!</definedName>
    <definedName name="Excel_BuiltIn_Print_Area_9_1" localSheetId="10">#REF!</definedName>
    <definedName name="Excel_BuiltIn_Print_Area_9_1" localSheetId="11">#REF!</definedName>
    <definedName name="Excel_BuiltIn_Print_Area_9_1" localSheetId="12">#REF!</definedName>
    <definedName name="Excel_BuiltIn_Print_Area_9_1" localSheetId="13">#REF!</definedName>
    <definedName name="Excel_BuiltIn_Print_Area_9_1" localSheetId="14">#REF!</definedName>
    <definedName name="Excel_BuiltIn_Print_Area_9_1" localSheetId="6">#REF!</definedName>
    <definedName name="Excel_BuiltIn_Print_Area_9_1">#REF!</definedName>
    <definedName name="Excel_BuiltIn_Print_Titles" localSheetId="4">#REF!</definedName>
    <definedName name="Excel_BuiltIn_Print_Titles" localSheetId="7">#REF!</definedName>
    <definedName name="Excel_BuiltIn_Print_Titles" localSheetId="8">#REF!</definedName>
    <definedName name="Excel_BuiltIn_Print_Titles" localSheetId="9">#REF!</definedName>
    <definedName name="Excel_BuiltIn_Print_Titles" localSheetId="10">#REF!</definedName>
    <definedName name="Excel_BuiltIn_Print_Titles" localSheetId="11">#REF!</definedName>
    <definedName name="Excel_BuiltIn_Print_Titles" localSheetId="12">#REF!</definedName>
    <definedName name="Excel_BuiltIn_Print_Titles" localSheetId="13">#REF!</definedName>
    <definedName name="Excel_BuiltIn_Print_Titles" localSheetId="14">#REF!</definedName>
    <definedName name="Excel_BuiltIn_Print_Titles" localSheetId="6">#REF!</definedName>
    <definedName name="Excel_BuiltIn_Print_Titles">#REF!</definedName>
    <definedName name="Excel_BuiltIn_Print_Titles_1">NA()</definedName>
    <definedName name="Excel_BuiltIn_Print_Titles_1_1">NA()</definedName>
    <definedName name="Excel_BuiltIn_Print_Titles_1_1_1" localSheetId="4">#REF!</definedName>
    <definedName name="Excel_BuiltIn_Print_Titles_1_1_1" localSheetId="7">#REF!</definedName>
    <definedName name="Excel_BuiltIn_Print_Titles_1_1_1" localSheetId="8">#REF!</definedName>
    <definedName name="Excel_BuiltIn_Print_Titles_1_1_1" localSheetId="9">#REF!</definedName>
    <definedName name="Excel_BuiltIn_Print_Titles_1_1_1" localSheetId="10">#REF!</definedName>
    <definedName name="Excel_BuiltIn_Print_Titles_1_1_1" localSheetId="11">#REF!</definedName>
    <definedName name="Excel_BuiltIn_Print_Titles_1_1_1" localSheetId="12">#REF!</definedName>
    <definedName name="Excel_BuiltIn_Print_Titles_1_1_1" localSheetId="13">#REF!</definedName>
    <definedName name="Excel_BuiltIn_Print_Titles_1_1_1" localSheetId="14">#REF!</definedName>
    <definedName name="Excel_BuiltIn_Print_Titles_1_1_1" localSheetId="6">#REF!</definedName>
    <definedName name="Excel_BuiltIn_Print_Titles_1_1_1">#REF!</definedName>
    <definedName name="Excel_BuiltIn_Print_Titles_1_1_1_1" localSheetId="4">#REF!</definedName>
    <definedName name="Excel_BuiltIn_Print_Titles_1_1_1_1" localSheetId="7">#REF!</definedName>
    <definedName name="Excel_BuiltIn_Print_Titles_1_1_1_1" localSheetId="8">#REF!</definedName>
    <definedName name="Excel_BuiltIn_Print_Titles_1_1_1_1" localSheetId="9">#REF!</definedName>
    <definedName name="Excel_BuiltIn_Print_Titles_1_1_1_1" localSheetId="10">#REF!</definedName>
    <definedName name="Excel_BuiltIn_Print_Titles_1_1_1_1" localSheetId="11">#REF!</definedName>
    <definedName name="Excel_BuiltIn_Print_Titles_1_1_1_1" localSheetId="12">#REF!</definedName>
    <definedName name="Excel_BuiltIn_Print_Titles_1_1_1_1" localSheetId="13">#REF!</definedName>
    <definedName name="Excel_BuiltIn_Print_Titles_1_1_1_1" localSheetId="14">#REF!</definedName>
    <definedName name="Excel_BuiltIn_Print_Titles_1_1_1_1" localSheetId="6">#REF!</definedName>
    <definedName name="Excel_BuiltIn_Print_Titles_1_1_1_1">#REF!</definedName>
    <definedName name="Excel_BuiltIn_Print_Titles_1_1_1_1_1" localSheetId="4">#REF!</definedName>
    <definedName name="Excel_BuiltIn_Print_Titles_1_1_1_1_1" localSheetId="7">#REF!</definedName>
    <definedName name="Excel_BuiltIn_Print_Titles_1_1_1_1_1" localSheetId="8">#REF!</definedName>
    <definedName name="Excel_BuiltIn_Print_Titles_1_1_1_1_1" localSheetId="9">#REF!</definedName>
    <definedName name="Excel_BuiltIn_Print_Titles_1_1_1_1_1" localSheetId="10">#REF!</definedName>
    <definedName name="Excel_BuiltIn_Print_Titles_1_1_1_1_1" localSheetId="11">#REF!</definedName>
    <definedName name="Excel_BuiltIn_Print_Titles_1_1_1_1_1" localSheetId="12">#REF!</definedName>
    <definedName name="Excel_BuiltIn_Print_Titles_1_1_1_1_1" localSheetId="13">#REF!</definedName>
    <definedName name="Excel_BuiltIn_Print_Titles_1_1_1_1_1" localSheetId="14">#REF!</definedName>
    <definedName name="Excel_BuiltIn_Print_Titles_1_1_1_1_1" localSheetId="6">#REF!</definedName>
    <definedName name="Excel_BuiltIn_Print_Titles_1_1_1_1_1">#REF!</definedName>
    <definedName name="Excel_BuiltIn_Print_Titles_11" localSheetId="4">#REF!</definedName>
    <definedName name="Excel_BuiltIn_Print_Titles_11" localSheetId="7">#REF!</definedName>
    <definedName name="Excel_BuiltIn_Print_Titles_11" localSheetId="8">#REF!</definedName>
    <definedName name="Excel_BuiltIn_Print_Titles_11" localSheetId="9">#REF!</definedName>
    <definedName name="Excel_BuiltIn_Print_Titles_11" localSheetId="10">#REF!</definedName>
    <definedName name="Excel_BuiltIn_Print_Titles_11" localSheetId="11">#REF!</definedName>
    <definedName name="Excel_BuiltIn_Print_Titles_11" localSheetId="12">#REF!</definedName>
    <definedName name="Excel_BuiltIn_Print_Titles_11" localSheetId="13">#REF!</definedName>
    <definedName name="Excel_BuiltIn_Print_Titles_11" localSheetId="14">#REF!</definedName>
    <definedName name="Excel_BuiltIn_Print_Titles_11" localSheetId="6">#REF!</definedName>
    <definedName name="Excel_BuiltIn_Print_Titles_11">#REF!</definedName>
    <definedName name="Excel_BuiltIn_Print_Titles_2">NA()</definedName>
    <definedName name="expl" localSheetId="4">#REF!</definedName>
    <definedName name="expl" localSheetId="7">#REF!</definedName>
    <definedName name="expl" localSheetId="8">#REF!</definedName>
    <definedName name="expl" localSheetId="9">#REF!</definedName>
    <definedName name="expl" localSheetId="10">#REF!</definedName>
    <definedName name="expl" localSheetId="11">#REF!</definedName>
    <definedName name="expl" localSheetId="12">#REF!</definedName>
    <definedName name="expl" localSheetId="13">#REF!</definedName>
    <definedName name="expl" localSheetId="14">#REF!</definedName>
    <definedName name="expl" localSheetId="6">#REF!</definedName>
    <definedName name="expl">#REF!</definedName>
    <definedName name="EXPLOTACION" localSheetId="4">#REF!</definedName>
    <definedName name="EXPLOTACION" localSheetId="7">#REF!</definedName>
    <definedName name="EXPLOTACION" localSheetId="8">#REF!</definedName>
    <definedName name="EXPLOTACION" localSheetId="9">#REF!</definedName>
    <definedName name="EXPLOTACION" localSheetId="10">#REF!</definedName>
    <definedName name="EXPLOTACION" localSheetId="11">#REF!</definedName>
    <definedName name="EXPLOTACION" localSheetId="12">#REF!</definedName>
    <definedName name="EXPLOTACION" localSheetId="13">#REF!</definedName>
    <definedName name="EXPLOTACION" localSheetId="14">#REF!</definedName>
    <definedName name="EXPLOTACION" localSheetId="6">#REF!</definedName>
    <definedName name="EXPLOTACION">#REF!</definedName>
    <definedName name="F_020" localSheetId="4">#REF!</definedName>
    <definedName name="F_020" localSheetId="7">#REF!</definedName>
    <definedName name="F_020" localSheetId="8">#REF!</definedName>
    <definedName name="F_020" localSheetId="9">#REF!</definedName>
    <definedName name="F_020" localSheetId="10">#REF!</definedName>
    <definedName name="F_020" localSheetId="11">#REF!</definedName>
    <definedName name="F_020" localSheetId="12">#REF!</definedName>
    <definedName name="F_020" localSheetId="13">#REF!</definedName>
    <definedName name="F_020" localSheetId="14">#REF!</definedName>
    <definedName name="F_020" localSheetId="6">#REF!</definedName>
    <definedName name="F_020">#REF!</definedName>
    <definedName name="F_030" localSheetId="4">#REF!</definedName>
    <definedName name="F_030" localSheetId="7">#REF!</definedName>
    <definedName name="F_030" localSheetId="8">#REF!</definedName>
    <definedName name="F_030" localSheetId="9">#REF!</definedName>
    <definedName name="F_030" localSheetId="10">#REF!</definedName>
    <definedName name="F_030" localSheetId="11">#REF!</definedName>
    <definedName name="F_030" localSheetId="12">#REF!</definedName>
    <definedName name="F_030" localSheetId="13">#REF!</definedName>
    <definedName name="F_030" localSheetId="14">#REF!</definedName>
    <definedName name="F_030" localSheetId="6">#REF!</definedName>
    <definedName name="F_030">#REF!</definedName>
    <definedName name="F_060" localSheetId="4">#REF!</definedName>
    <definedName name="F_060" localSheetId="7">#REF!</definedName>
    <definedName name="F_060" localSheetId="8">#REF!</definedName>
    <definedName name="F_060" localSheetId="9">#REF!</definedName>
    <definedName name="F_060" localSheetId="10">#REF!</definedName>
    <definedName name="F_060" localSheetId="11">#REF!</definedName>
    <definedName name="F_060" localSheetId="12">#REF!</definedName>
    <definedName name="F_060" localSheetId="13">#REF!</definedName>
    <definedName name="F_060" localSheetId="14">#REF!</definedName>
    <definedName name="F_060" localSheetId="6">#REF!</definedName>
    <definedName name="F_060">#REF!</definedName>
    <definedName name="F_080" localSheetId="4">#REF!</definedName>
    <definedName name="F_080" localSheetId="7">#REF!</definedName>
    <definedName name="F_080" localSheetId="8">#REF!</definedName>
    <definedName name="F_080" localSheetId="9">#REF!</definedName>
    <definedName name="F_080" localSheetId="10">#REF!</definedName>
    <definedName name="F_080" localSheetId="11">#REF!</definedName>
    <definedName name="F_080" localSheetId="12">#REF!</definedName>
    <definedName name="F_080" localSheetId="13">#REF!</definedName>
    <definedName name="F_080" localSheetId="14">#REF!</definedName>
    <definedName name="F_080" localSheetId="6">#REF!</definedName>
    <definedName name="F_080">#REF!</definedName>
    <definedName name="F_100" localSheetId="4">#REF!</definedName>
    <definedName name="F_100" localSheetId="7">#REF!</definedName>
    <definedName name="F_100" localSheetId="8">#REF!</definedName>
    <definedName name="F_100" localSheetId="9">#REF!</definedName>
    <definedName name="F_100" localSheetId="10">#REF!</definedName>
    <definedName name="F_100" localSheetId="11">#REF!</definedName>
    <definedName name="F_100" localSheetId="12">#REF!</definedName>
    <definedName name="F_100" localSheetId="13">#REF!</definedName>
    <definedName name="F_100" localSheetId="14">#REF!</definedName>
    <definedName name="F_100" localSheetId="6">#REF!</definedName>
    <definedName name="F_100">#REF!</definedName>
    <definedName name="F_120" localSheetId="4">#REF!</definedName>
    <definedName name="F_120" localSheetId="7">#REF!</definedName>
    <definedName name="F_120" localSheetId="8">#REF!</definedName>
    <definedName name="F_120" localSheetId="9">#REF!</definedName>
    <definedName name="F_120" localSheetId="10">#REF!</definedName>
    <definedName name="F_120" localSheetId="11">#REF!</definedName>
    <definedName name="F_120" localSheetId="12">#REF!</definedName>
    <definedName name="F_120" localSheetId="13">#REF!</definedName>
    <definedName name="F_120" localSheetId="14">#REF!</definedName>
    <definedName name="F_120" localSheetId="6">#REF!</definedName>
    <definedName name="F_120">#REF!</definedName>
    <definedName name="F_150" localSheetId="4">#REF!</definedName>
    <definedName name="F_150" localSheetId="7">#REF!</definedName>
    <definedName name="F_150" localSheetId="8">#REF!</definedName>
    <definedName name="F_150" localSheetId="9">#REF!</definedName>
    <definedName name="F_150" localSheetId="10">#REF!</definedName>
    <definedName name="F_150" localSheetId="11">#REF!</definedName>
    <definedName name="F_150" localSheetId="12">#REF!</definedName>
    <definedName name="F_150" localSheetId="13">#REF!</definedName>
    <definedName name="F_150" localSheetId="14">#REF!</definedName>
    <definedName name="F_150" localSheetId="6">#REF!</definedName>
    <definedName name="F_150">#REF!</definedName>
    <definedName name="F_ARENA" localSheetId="4">#REF!</definedName>
    <definedName name="F_ARENA" localSheetId="7">#REF!</definedName>
    <definedName name="F_ARENA" localSheetId="8">#REF!</definedName>
    <definedName name="F_ARENA" localSheetId="9">#REF!</definedName>
    <definedName name="F_ARENA" localSheetId="10">#REF!</definedName>
    <definedName name="F_ARENA" localSheetId="11">#REF!</definedName>
    <definedName name="F_ARENA" localSheetId="12">#REF!</definedName>
    <definedName name="F_ARENA" localSheetId="13">#REF!</definedName>
    <definedName name="F_ARENA" localSheetId="14">#REF!</definedName>
    <definedName name="F_ARENA" localSheetId="6">#REF!</definedName>
    <definedName name="F_ARENA">#REF!</definedName>
    <definedName name="f_arena_C1" localSheetId="4">#REF!</definedName>
    <definedName name="f_arena_C1" localSheetId="7">#REF!</definedName>
    <definedName name="f_arena_C1" localSheetId="8">#REF!</definedName>
    <definedName name="f_arena_C1" localSheetId="9">#REF!</definedName>
    <definedName name="f_arena_C1" localSheetId="10">#REF!</definedName>
    <definedName name="f_arena_C1" localSheetId="11">#REF!</definedName>
    <definedName name="f_arena_C1" localSheetId="12">#REF!</definedName>
    <definedName name="f_arena_C1" localSheetId="13">#REF!</definedName>
    <definedName name="f_arena_C1" localSheetId="14">#REF!</definedName>
    <definedName name="f_arena_C1" localSheetId="6">#REF!</definedName>
    <definedName name="f_arena_C1">#REF!</definedName>
    <definedName name="f_cem_C1" localSheetId="4">#REF!</definedName>
    <definedName name="f_cem_C1" localSheetId="7">#REF!</definedName>
    <definedName name="f_cem_C1" localSheetId="8">#REF!</definedName>
    <definedName name="f_cem_C1" localSheetId="9">#REF!</definedName>
    <definedName name="f_cem_C1" localSheetId="10">#REF!</definedName>
    <definedName name="f_cem_C1" localSheetId="11">#REF!</definedName>
    <definedName name="f_cem_C1" localSheetId="12">#REF!</definedName>
    <definedName name="f_cem_C1" localSheetId="13">#REF!</definedName>
    <definedName name="f_cem_C1" localSheetId="14">#REF!</definedName>
    <definedName name="f_cem_C1" localSheetId="6">#REF!</definedName>
    <definedName name="f_cem_C1">#REF!</definedName>
    <definedName name="F_CEMENTO" localSheetId="4">#REF!</definedName>
    <definedName name="F_CEMENTO" localSheetId="7">#REF!</definedName>
    <definedName name="F_CEMENTO" localSheetId="8">#REF!</definedName>
    <definedName name="F_CEMENTO" localSheetId="9">#REF!</definedName>
    <definedName name="F_CEMENTO" localSheetId="10">#REF!</definedName>
    <definedName name="F_CEMENTO" localSheetId="11">#REF!</definedName>
    <definedName name="F_CEMENTO" localSheetId="12">#REF!</definedName>
    <definedName name="F_CEMENTO" localSheetId="13">#REF!</definedName>
    <definedName name="F_CEMENTO" localSheetId="14">#REF!</definedName>
    <definedName name="F_CEMENTO" localSheetId="6">#REF!</definedName>
    <definedName name="F_CEMENTO">#REF!</definedName>
    <definedName name="F_D" localSheetId="4">#REF!</definedName>
    <definedName name="F_D" localSheetId="7">#REF!</definedName>
    <definedName name="F_D" localSheetId="8">#REF!</definedName>
    <definedName name="F_D" localSheetId="9">#REF!</definedName>
    <definedName name="F_D" localSheetId="10">#REF!</definedName>
    <definedName name="F_D" localSheetId="11">#REF!</definedName>
    <definedName name="F_D" localSheetId="12">#REF!</definedName>
    <definedName name="F_D" localSheetId="13">#REF!</definedName>
    <definedName name="F_D" localSheetId="14">#REF!</definedName>
    <definedName name="F_D" localSheetId="6">#REF!</definedName>
    <definedName name="F_D">#REF!</definedName>
    <definedName name="F_E" localSheetId="4">#REF!</definedName>
    <definedName name="F_E" localSheetId="7">#REF!</definedName>
    <definedName name="F_E" localSheetId="8">#REF!</definedName>
    <definedName name="F_E" localSheetId="9">#REF!</definedName>
    <definedName name="F_E" localSheetId="10">#REF!</definedName>
    <definedName name="F_E" localSheetId="11">#REF!</definedName>
    <definedName name="F_E" localSheetId="12">#REF!</definedName>
    <definedName name="F_E" localSheetId="13">#REF!</definedName>
    <definedName name="F_E" localSheetId="14">#REF!</definedName>
    <definedName name="F_E" localSheetId="6">#REF!</definedName>
    <definedName name="F_E">#REF!</definedName>
    <definedName name="F_G" localSheetId="4">#REF!</definedName>
    <definedName name="F_G" localSheetId="7">#REF!</definedName>
    <definedName name="F_G" localSheetId="8">#REF!</definedName>
    <definedName name="F_G" localSheetId="9">#REF!</definedName>
    <definedName name="F_G" localSheetId="10">#REF!</definedName>
    <definedName name="F_G" localSheetId="11">#REF!</definedName>
    <definedName name="F_G" localSheetId="12">#REF!</definedName>
    <definedName name="F_G" localSheetId="13">#REF!</definedName>
    <definedName name="F_G" localSheetId="14">#REF!</definedName>
    <definedName name="F_G" localSheetId="6">#REF!</definedName>
    <definedName name="F_G">#REF!</definedName>
    <definedName name="F_L" localSheetId="4">#REF!</definedName>
    <definedName name="F_L" localSheetId="7">#REF!</definedName>
    <definedName name="F_L" localSheetId="8">#REF!</definedName>
    <definedName name="F_L" localSheetId="9">#REF!</definedName>
    <definedName name="F_L" localSheetId="10">#REF!</definedName>
    <definedName name="F_L" localSheetId="11">#REF!</definedName>
    <definedName name="F_L" localSheetId="12">#REF!</definedName>
    <definedName name="F_L" localSheetId="13">#REF!</definedName>
    <definedName name="F_L" localSheetId="14">#REF!</definedName>
    <definedName name="F_L" localSheetId="6">#REF!</definedName>
    <definedName name="F_L">#REF!</definedName>
    <definedName name="F_M" localSheetId="4">#REF!</definedName>
    <definedName name="F_M" localSheetId="7">#REF!</definedName>
    <definedName name="F_M" localSheetId="8">#REF!</definedName>
    <definedName name="F_M" localSheetId="9">#REF!</definedName>
    <definedName name="F_M" localSheetId="10">#REF!</definedName>
    <definedName name="F_M" localSheetId="11">#REF!</definedName>
    <definedName name="F_M" localSheetId="12">#REF!</definedName>
    <definedName name="F_M" localSheetId="13">#REF!</definedName>
    <definedName name="F_M" localSheetId="14">#REF!</definedName>
    <definedName name="F_M" localSheetId="6">#REF!</definedName>
    <definedName name="F_M">#REF!</definedName>
    <definedName name="f_trit_C1" localSheetId="4">#REF!</definedName>
    <definedName name="f_trit_C1" localSheetId="7">#REF!</definedName>
    <definedName name="f_trit_C1" localSheetId="8">#REF!</definedName>
    <definedName name="f_trit_C1" localSheetId="9">#REF!</definedName>
    <definedName name="f_trit_C1" localSheetId="10">#REF!</definedName>
    <definedName name="f_trit_C1" localSheetId="11">#REF!</definedName>
    <definedName name="f_trit_C1" localSheetId="12">#REF!</definedName>
    <definedName name="f_trit_C1" localSheetId="13">#REF!</definedName>
    <definedName name="f_trit_C1" localSheetId="14">#REF!</definedName>
    <definedName name="f_trit_C1" localSheetId="6">#REF!</definedName>
    <definedName name="f_trit_C1">#REF!</definedName>
    <definedName name="F_TRITURADA" localSheetId="4">#REF!</definedName>
    <definedName name="F_TRITURADA" localSheetId="7">#REF!</definedName>
    <definedName name="F_TRITURADA" localSheetId="8">#REF!</definedName>
    <definedName name="F_TRITURADA" localSheetId="9">#REF!</definedName>
    <definedName name="F_TRITURADA" localSheetId="10">#REF!</definedName>
    <definedName name="F_TRITURADA" localSheetId="11">#REF!</definedName>
    <definedName name="F_TRITURADA" localSheetId="12">#REF!</definedName>
    <definedName name="F_TRITURADA" localSheetId="13">#REF!</definedName>
    <definedName name="F_TRITURADA" localSheetId="14">#REF!</definedName>
    <definedName name="F_TRITURADA" localSheetId="6">#REF!</definedName>
    <definedName name="F_TRITURADA">#REF!</definedName>
    <definedName name="f_var_C1" localSheetId="4">#REF!</definedName>
    <definedName name="f_var_C1" localSheetId="7">#REF!</definedName>
    <definedName name="f_var_C1" localSheetId="8">#REF!</definedName>
    <definedName name="f_var_C1" localSheetId="9">#REF!</definedName>
    <definedName name="f_var_C1" localSheetId="10">#REF!</definedName>
    <definedName name="f_var_C1" localSheetId="11">#REF!</definedName>
    <definedName name="f_var_C1" localSheetId="12">#REF!</definedName>
    <definedName name="f_var_C1" localSheetId="13">#REF!</definedName>
    <definedName name="f_var_C1" localSheetId="14">#REF!</definedName>
    <definedName name="f_var_C1" localSheetId="6">#REF!</definedName>
    <definedName name="f_var_C1">#REF!</definedName>
    <definedName name="FACTOR" localSheetId="4">#REF!</definedName>
    <definedName name="FACTOR" localSheetId="7">#REF!</definedName>
    <definedName name="FACTOR" localSheetId="8">#REF!</definedName>
    <definedName name="FACTOR" localSheetId="9">#REF!</definedName>
    <definedName name="FACTOR" localSheetId="10">#REF!</definedName>
    <definedName name="FACTOR" localSheetId="11">#REF!</definedName>
    <definedName name="FACTOR" localSheetId="12">#REF!</definedName>
    <definedName name="FACTOR" localSheetId="13">#REF!</definedName>
    <definedName name="FACTOR" localSheetId="14">#REF!</definedName>
    <definedName name="FACTOR" localSheetId="6">#REF!</definedName>
    <definedName name="FACTOR">#REF!</definedName>
    <definedName name="facut" localSheetId="4">#REF!</definedName>
    <definedName name="facut" localSheetId="7">#REF!</definedName>
    <definedName name="facut" localSheetId="8">#REF!</definedName>
    <definedName name="facut" localSheetId="9">#REF!</definedName>
    <definedName name="facut" localSheetId="10">#REF!</definedName>
    <definedName name="facut" localSheetId="11">#REF!</definedName>
    <definedName name="facut" localSheetId="12">#REF!</definedName>
    <definedName name="facut" localSheetId="13">#REF!</definedName>
    <definedName name="facut" localSheetId="14">#REF!</definedName>
    <definedName name="facut" localSheetId="6">#REF!</definedName>
    <definedName name="facut">#REF!</definedName>
    <definedName name="fck180_" localSheetId="4">#REF!</definedName>
    <definedName name="fck180_" localSheetId="7">#REF!</definedName>
    <definedName name="fck180_" localSheetId="8">#REF!</definedName>
    <definedName name="fck180_" localSheetId="9">#REF!</definedName>
    <definedName name="fck180_" localSheetId="10">#REF!</definedName>
    <definedName name="fck180_" localSheetId="11">#REF!</definedName>
    <definedName name="fck180_" localSheetId="12">#REF!</definedName>
    <definedName name="fck180_" localSheetId="13">#REF!</definedName>
    <definedName name="fck180_" localSheetId="14">#REF!</definedName>
    <definedName name="fck180_" localSheetId="6">#REF!</definedName>
    <definedName name="fck180_">#REF!</definedName>
    <definedName name="FE" localSheetId="4">#REF!</definedName>
    <definedName name="FE" localSheetId="7">#REF!</definedName>
    <definedName name="FE" localSheetId="8">#REF!</definedName>
    <definedName name="FE" localSheetId="9">#REF!</definedName>
    <definedName name="FE" localSheetId="10">#REF!</definedName>
    <definedName name="FE" localSheetId="11">#REF!</definedName>
    <definedName name="FE" localSheetId="12">#REF!</definedName>
    <definedName name="FE" localSheetId="13">#REF!</definedName>
    <definedName name="FE" localSheetId="14">#REF!</definedName>
    <definedName name="FE" localSheetId="6">#REF!</definedName>
    <definedName name="FE">#REF!</definedName>
    <definedName name="fec" localSheetId="4">#REF!</definedName>
    <definedName name="fec" localSheetId="7">#REF!</definedName>
    <definedName name="fec" localSheetId="8">#REF!</definedName>
    <definedName name="fec" localSheetId="9">#REF!</definedName>
    <definedName name="fec" localSheetId="10">#REF!</definedName>
    <definedName name="fec" localSheetId="11">#REF!</definedName>
    <definedName name="fec" localSheetId="12">#REF!</definedName>
    <definedName name="fec" localSheetId="13">#REF!</definedName>
    <definedName name="fec" localSheetId="14">#REF!</definedName>
    <definedName name="fec" localSheetId="6">#REF!</definedName>
    <definedName name="fec">#REF!</definedName>
    <definedName name="fec_cont" localSheetId="4">#REF!</definedName>
    <definedName name="fec_cont" localSheetId="7">#REF!</definedName>
    <definedName name="fec_cont" localSheetId="8">#REF!</definedName>
    <definedName name="fec_cont" localSheetId="9">#REF!</definedName>
    <definedName name="fec_cont" localSheetId="10">#REF!</definedName>
    <definedName name="fec_cont" localSheetId="11">#REF!</definedName>
    <definedName name="fec_cont" localSheetId="12">#REF!</definedName>
    <definedName name="fec_cont" localSheetId="13">#REF!</definedName>
    <definedName name="fec_cont" localSheetId="14">#REF!</definedName>
    <definedName name="fec_cont" localSheetId="6">#REF!</definedName>
    <definedName name="fec_cont">#REF!</definedName>
    <definedName name="feccer" localSheetId="4">#REF!</definedName>
    <definedName name="feccer" localSheetId="7">#REF!</definedName>
    <definedName name="feccer" localSheetId="8">#REF!</definedName>
    <definedName name="feccer" localSheetId="9">#REF!</definedName>
    <definedName name="feccer" localSheetId="10">#REF!</definedName>
    <definedName name="feccer" localSheetId="11">#REF!</definedName>
    <definedName name="feccer" localSheetId="12">#REF!</definedName>
    <definedName name="feccer" localSheetId="13">#REF!</definedName>
    <definedName name="feccer" localSheetId="14">#REF!</definedName>
    <definedName name="feccer" localSheetId="6">#REF!</definedName>
    <definedName name="feccer">#REF!</definedName>
    <definedName name="Fecha" localSheetId="4">#REF!</definedName>
    <definedName name="Fecha" localSheetId="7">#REF!</definedName>
    <definedName name="Fecha" localSheetId="8">#REF!</definedName>
    <definedName name="Fecha" localSheetId="9">#REF!</definedName>
    <definedName name="Fecha" localSheetId="10">#REF!</definedName>
    <definedName name="Fecha" localSheetId="11">#REF!</definedName>
    <definedName name="Fecha" localSheetId="12">#REF!</definedName>
    <definedName name="Fecha" localSheetId="13">#REF!</definedName>
    <definedName name="Fecha" localSheetId="14">#REF!</definedName>
    <definedName name="Fecha" localSheetId="6">#REF!</definedName>
    <definedName name="Fecha">#REF!</definedName>
    <definedName name="ff" localSheetId="4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 localSheetId="6">#REF!</definedName>
    <definedName name="ff">#REF!</definedName>
    <definedName name="ffff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fffffff" localSheetId="4">#REF!</definedName>
    <definedName name="fffffff" localSheetId="7">#REF!</definedName>
    <definedName name="fffffff" localSheetId="8">#REF!</definedName>
    <definedName name="fffffff" localSheetId="9">#REF!</definedName>
    <definedName name="fffffff" localSheetId="10">#REF!</definedName>
    <definedName name="fffffff" localSheetId="11">#REF!</definedName>
    <definedName name="fffffff" localSheetId="12">#REF!</definedName>
    <definedName name="fffffff" localSheetId="13">#REF!</definedName>
    <definedName name="fffffff" localSheetId="14">#REF!</definedName>
    <definedName name="fffffff" localSheetId="6">#REF!</definedName>
    <definedName name="fffffff">#REF!</definedName>
    <definedName name="fgtg" localSheetId="4" hidden="1">#REF!</definedName>
    <definedName name="fgtg" localSheetId="7" hidden="1">#REF!</definedName>
    <definedName name="fgtg" localSheetId="8" hidden="1">#REF!</definedName>
    <definedName name="fgtg" localSheetId="9" hidden="1">#REF!</definedName>
    <definedName name="fgtg" localSheetId="10" hidden="1">#REF!</definedName>
    <definedName name="fgtg" localSheetId="11" hidden="1">#REF!</definedName>
    <definedName name="fgtg" localSheetId="12" hidden="1">#REF!</definedName>
    <definedName name="fgtg" localSheetId="13" hidden="1">#REF!</definedName>
    <definedName name="fgtg" localSheetId="14" hidden="1">#REF!</definedName>
    <definedName name="fgtg" localSheetId="6" hidden="1">#REF!</definedName>
    <definedName name="fgtg" hidden="1">#REF!</definedName>
    <definedName name="filler" localSheetId="4">#REF!</definedName>
    <definedName name="filler" localSheetId="7">#REF!</definedName>
    <definedName name="filler" localSheetId="8">#REF!</definedName>
    <definedName name="filler" localSheetId="9">#REF!</definedName>
    <definedName name="filler" localSheetId="10">#REF!</definedName>
    <definedName name="filler" localSheetId="11">#REF!</definedName>
    <definedName name="filler" localSheetId="12">#REF!</definedName>
    <definedName name="filler" localSheetId="13">#REF!</definedName>
    <definedName name="filler" localSheetId="14">#REF!</definedName>
    <definedName name="filler" localSheetId="6">#REF!</definedName>
    <definedName name="filler">#REF!</definedName>
    <definedName name="FILLER_F" localSheetId="4">#REF!</definedName>
    <definedName name="FILLER_F" localSheetId="7">#REF!</definedName>
    <definedName name="FILLER_F" localSheetId="8">#REF!</definedName>
    <definedName name="FILLER_F" localSheetId="9">#REF!</definedName>
    <definedName name="FILLER_F" localSheetId="10">#REF!</definedName>
    <definedName name="FILLER_F" localSheetId="11">#REF!</definedName>
    <definedName name="FILLER_F" localSheetId="12">#REF!</definedName>
    <definedName name="FILLER_F" localSheetId="13">#REF!</definedName>
    <definedName name="FILLER_F" localSheetId="14">#REF!</definedName>
    <definedName name="FILLER_F" localSheetId="6">#REF!</definedName>
    <definedName name="FILLER_F">#REF!</definedName>
    <definedName name="FILLER_P" localSheetId="4">#REF!</definedName>
    <definedName name="FILLER_P" localSheetId="7">#REF!</definedName>
    <definedName name="FILLER_P" localSheetId="8">#REF!</definedName>
    <definedName name="FILLER_P" localSheetId="9">#REF!</definedName>
    <definedName name="FILLER_P" localSheetId="10">#REF!</definedName>
    <definedName name="FILLER_P" localSheetId="11">#REF!</definedName>
    <definedName name="FILLER_P" localSheetId="12">#REF!</definedName>
    <definedName name="FILLER_P" localSheetId="13">#REF!</definedName>
    <definedName name="FILLER_P" localSheetId="14">#REF!</definedName>
    <definedName name="FILLER_P" localSheetId="6">#REF!</definedName>
    <definedName name="FILLER_P">#REF!</definedName>
    <definedName name="fillerg" localSheetId="4">#REF!</definedName>
    <definedName name="fillerg" localSheetId="7">#REF!</definedName>
    <definedName name="fillerg" localSheetId="8">#REF!</definedName>
    <definedName name="fillerg" localSheetId="9">#REF!</definedName>
    <definedName name="fillerg" localSheetId="10">#REF!</definedName>
    <definedName name="fillerg" localSheetId="11">#REF!</definedName>
    <definedName name="fillerg" localSheetId="12">#REF!</definedName>
    <definedName name="fillerg" localSheetId="13">#REF!</definedName>
    <definedName name="fillerg" localSheetId="14">#REF!</definedName>
    <definedName name="fillerg" localSheetId="6">#REF!</definedName>
    <definedName name="fillerg">#REF!</definedName>
    <definedName name="FIMAGRO" localSheetId="7">#REF!</definedName>
    <definedName name="FIMAGRO" localSheetId="8">#REF!</definedName>
    <definedName name="FIMAGRO" localSheetId="9">#REF!</definedName>
    <definedName name="FIMAGRO" localSheetId="10">#REF!</definedName>
    <definedName name="FIMAGRO" localSheetId="11">#REF!</definedName>
    <definedName name="FIMAGRO" localSheetId="12">#REF!</definedName>
    <definedName name="FIMAGRO" localSheetId="13">#REF!</definedName>
    <definedName name="FIMAGRO" localSheetId="14">#REF!</definedName>
    <definedName name="FIMAGRO">#REF!</definedName>
    <definedName name="FIMAGRO1" localSheetId="7">#REF!</definedName>
    <definedName name="FIMAGRO1" localSheetId="8">#REF!</definedName>
    <definedName name="FIMAGRO1" localSheetId="9">#REF!</definedName>
    <definedName name="FIMAGRO1" localSheetId="10">#REF!</definedName>
    <definedName name="FIMAGRO1" localSheetId="11">#REF!</definedName>
    <definedName name="FIMAGRO1" localSheetId="12">#REF!</definedName>
    <definedName name="FIMAGRO1" localSheetId="13">#REF!</definedName>
    <definedName name="FIMAGRO1" localSheetId="14">#REF!</definedName>
    <definedName name="FIMAGRO1">#REF!</definedName>
    <definedName name="FIMAGRO3" localSheetId="7">#REF!</definedName>
    <definedName name="FIMAGRO3" localSheetId="8">#REF!</definedName>
    <definedName name="FIMAGRO3" localSheetId="9">#REF!</definedName>
    <definedName name="FIMAGRO3" localSheetId="10">#REF!</definedName>
    <definedName name="FIMAGRO3" localSheetId="11">#REF!</definedName>
    <definedName name="FIMAGRO3" localSheetId="12">#REF!</definedName>
    <definedName name="FIMAGRO3" localSheetId="13">#REF!</definedName>
    <definedName name="FIMAGRO3" localSheetId="14">#REF!</definedName>
    <definedName name="FIMAGRO3">#REF!</definedName>
    <definedName name="FIMAGRO4" localSheetId="7">#REF!</definedName>
    <definedName name="FIMAGRO4" localSheetId="8">#REF!</definedName>
    <definedName name="FIMAGRO4" localSheetId="9">#REF!</definedName>
    <definedName name="FIMAGRO4" localSheetId="10">#REF!</definedName>
    <definedName name="FIMAGRO4" localSheetId="11">#REF!</definedName>
    <definedName name="FIMAGRO4" localSheetId="12">#REF!</definedName>
    <definedName name="FIMAGRO4" localSheetId="13">#REF!</definedName>
    <definedName name="FIMAGRO4" localSheetId="14">#REF!</definedName>
    <definedName name="FIMAGRO4">#REF!</definedName>
    <definedName name="FINANCIAMIENTODEBONOS" localSheetId="7">#REF!</definedName>
    <definedName name="FINANCIAMIENTODEBONOS" localSheetId="8">#REF!</definedName>
    <definedName name="FINANCIAMIENTODEBONOS" localSheetId="9">#REF!</definedName>
    <definedName name="FINANCIAMIENTODEBONOS" localSheetId="10">#REF!</definedName>
    <definedName name="FINANCIAMIENTODEBONOS" localSheetId="11">#REF!</definedName>
    <definedName name="FINANCIAMIENTODEBONOS" localSheetId="12">#REF!</definedName>
    <definedName name="FINANCIAMIENTODEBONOS" localSheetId="13">#REF!</definedName>
    <definedName name="FINANCIAMIENTODEBONOS" localSheetId="14">#REF!</definedName>
    <definedName name="FINANCIAMIENTODEBONOS">#REF!</definedName>
    <definedName name="FIRMA" localSheetId="4">#REF!</definedName>
    <definedName name="FIRMA" localSheetId="7">#REF!</definedName>
    <definedName name="FIRMA" localSheetId="8">#REF!</definedName>
    <definedName name="FIRMA" localSheetId="9">#REF!</definedName>
    <definedName name="FIRMA" localSheetId="10">#REF!</definedName>
    <definedName name="FIRMA" localSheetId="11">#REF!</definedName>
    <definedName name="FIRMA" localSheetId="12">#REF!</definedName>
    <definedName name="FIRMA" localSheetId="13">#REF!</definedName>
    <definedName name="FIRMA" localSheetId="14">#REF!</definedName>
    <definedName name="FIRMA" localSheetId="6">#REF!</definedName>
    <definedName name="FIRMA">#REF!</definedName>
    <definedName name="fisc" localSheetId="4">#REF!</definedName>
    <definedName name="fisc" localSheetId="7">#REF!</definedName>
    <definedName name="fisc" localSheetId="8">#REF!</definedName>
    <definedName name="fisc" localSheetId="9">#REF!</definedName>
    <definedName name="fisc" localSheetId="10">#REF!</definedName>
    <definedName name="fisc" localSheetId="11">#REF!</definedName>
    <definedName name="fisc" localSheetId="12">#REF!</definedName>
    <definedName name="fisc" localSheetId="13">#REF!</definedName>
    <definedName name="fisc" localSheetId="14">#REF!</definedName>
    <definedName name="fisc" localSheetId="6">#REF!</definedName>
    <definedName name="fisc">#REF!</definedName>
    <definedName name="Fiscalizacion" localSheetId="4">#REF!</definedName>
    <definedName name="Fiscalizacion" localSheetId="7">#REF!</definedName>
    <definedName name="Fiscalizacion" localSheetId="8">#REF!</definedName>
    <definedName name="Fiscalizacion" localSheetId="9">#REF!</definedName>
    <definedName name="Fiscalizacion" localSheetId="10">#REF!</definedName>
    <definedName name="Fiscalizacion" localSheetId="11">#REF!</definedName>
    <definedName name="Fiscalizacion" localSheetId="12">#REF!</definedName>
    <definedName name="Fiscalizacion" localSheetId="13">#REF!</definedName>
    <definedName name="Fiscalizacion" localSheetId="14">#REF!</definedName>
    <definedName name="Fiscalizacion" localSheetId="6">#REF!</definedName>
    <definedName name="Fiscalizacion">#REF!</definedName>
    <definedName name="fl" localSheetId="4">#REF!</definedName>
    <definedName name="fl" localSheetId="7">#REF!</definedName>
    <definedName name="fl" localSheetId="8">#REF!</definedName>
    <definedName name="fl" localSheetId="9">#REF!</definedName>
    <definedName name="fl" localSheetId="10">#REF!</definedName>
    <definedName name="fl" localSheetId="11">#REF!</definedName>
    <definedName name="fl" localSheetId="12">#REF!</definedName>
    <definedName name="fl" localSheetId="13">#REF!</definedName>
    <definedName name="fl" localSheetId="14">#REF!</definedName>
    <definedName name="fl" localSheetId="6">#REF!</definedName>
    <definedName name="fl">#REF!</definedName>
    <definedName name="Fle_Cod" localSheetId="4">#REF!</definedName>
    <definedName name="Fle_Cod" localSheetId="7">#REF!</definedName>
    <definedName name="Fle_Cod" localSheetId="8">#REF!</definedName>
    <definedName name="Fle_Cod" localSheetId="9">#REF!</definedName>
    <definedName name="Fle_Cod" localSheetId="10">#REF!</definedName>
    <definedName name="Fle_Cod" localSheetId="11">#REF!</definedName>
    <definedName name="Fle_Cod" localSheetId="12">#REF!</definedName>
    <definedName name="Fle_Cod" localSheetId="13">#REF!</definedName>
    <definedName name="Fle_Cod" localSheetId="14">#REF!</definedName>
    <definedName name="Fle_Cod" localSheetId="6">#REF!</definedName>
    <definedName name="Fle_Cod">#REF!</definedName>
    <definedName name="Fle_Pad" localSheetId="4">#REF!</definedName>
    <definedName name="Fle_Pad" localSheetId="7">#REF!</definedName>
    <definedName name="Fle_Pad" localSheetId="8">#REF!</definedName>
    <definedName name="Fle_Pad" localSheetId="9">#REF!</definedName>
    <definedName name="Fle_Pad" localSheetId="10">#REF!</definedName>
    <definedName name="Fle_Pad" localSheetId="11">#REF!</definedName>
    <definedName name="Fle_Pad" localSheetId="12">#REF!</definedName>
    <definedName name="Fle_Pad" localSheetId="13">#REF!</definedName>
    <definedName name="Fle_Pad" localSheetId="14">#REF!</definedName>
    <definedName name="Fle_Pad" localSheetId="6">#REF!</definedName>
    <definedName name="Fle_Pad">#REF!</definedName>
    <definedName name="Fle_Pre" localSheetId="4">#REF!</definedName>
    <definedName name="Fle_Pre" localSheetId="7">#REF!</definedName>
    <definedName name="Fle_Pre" localSheetId="8">#REF!</definedName>
    <definedName name="Fle_Pre" localSheetId="9">#REF!</definedName>
    <definedName name="Fle_Pre" localSheetId="10">#REF!</definedName>
    <definedName name="Fle_Pre" localSheetId="11">#REF!</definedName>
    <definedName name="Fle_Pre" localSheetId="12">#REF!</definedName>
    <definedName name="Fle_Pre" localSheetId="13">#REF!</definedName>
    <definedName name="Fle_Pre" localSheetId="14">#REF!</definedName>
    <definedName name="Fle_Pre" localSheetId="6">#REF!</definedName>
    <definedName name="Fle_Pre">#REF!</definedName>
    <definedName name="FLET" localSheetId="4">#REF!</definedName>
    <definedName name="FLET" localSheetId="7">#REF!</definedName>
    <definedName name="FLET" localSheetId="8">#REF!</definedName>
    <definedName name="FLET" localSheetId="9">#REF!</definedName>
    <definedName name="FLET" localSheetId="10">#REF!</definedName>
    <definedName name="FLET" localSheetId="11">#REF!</definedName>
    <definedName name="FLET" localSheetId="12">#REF!</definedName>
    <definedName name="FLET" localSheetId="13">#REF!</definedName>
    <definedName name="FLET" localSheetId="14">#REF!</definedName>
    <definedName name="FLET" localSheetId="6">#REF!</definedName>
    <definedName name="FLET">#REF!</definedName>
    <definedName name="flet_tub" localSheetId="4">#REF!</definedName>
    <definedName name="flet_tub" localSheetId="7">#REF!</definedName>
    <definedName name="flet_tub" localSheetId="8">#REF!</definedName>
    <definedName name="flet_tub" localSheetId="9">#REF!</definedName>
    <definedName name="flet_tub" localSheetId="10">#REF!</definedName>
    <definedName name="flet_tub" localSheetId="11">#REF!</definedName>
    <definedName name="flet_tub" localSheetId="12">#REF!</definedName>
    <definedName name="flet_tub" localSheetId="13">#REF!</definedName>
    <definedName name="flet_tub" localSheetId="14">#REF!</definedName>
    <definedName name="flet_tub" localSheetId="6">#REF!</definedName>
    <definedName name="flet_tub">#REF!</definedName>
    <definedName name="flet_tub100" localSheetId="4">#REF!</definedName>
    <definedName name="flet_tub100" localSheetId="7">#REF!</definedName>
    <definedName name="flet_tub100" localSheetId="8">#REF!</definedName>
    <definedName name="flet_tub100" localSheetId="9">#REF!</definedName>
    <definedName name="flet_tub100" localSheetId="10">#REF!</definedName>
    <definedName name="flet_tub100" localSheetId="11">#REF!</definedName>
    <definedName name="flet_tub100" localSheetId="12">#REF!</definedName>
    <definedName name="flet_tub100" localSheetId="13">#REF!</definedName>
    <definedName name="flet_tub100" localSheetId="14">#REF!</definedName>
    <definedName name="flet_tub100" localSheetId="6">#REF!</definedName>
    <definedName name="flet_tub100">#REF!</definedName>
    <definedName name="flet_tub120" localSheetId="4">#REF!</definedName>
    <definedName name="flet_tub120" localSheetId="7">#REF!</definedName>
    <definedName name="flet_tub120" localSheetId="8">#REF!</definedName>
    <definedName name="flet_tub120" localSheetId="9">#REF!</definedName>
    <definedName name="flet_tub120" localSheetId="10">#REF!</definedName>
    <definedName name="flet_tub120" localSheetId="11">#REF!</definedName>
    <definedName name="flet_tub120" localSheetId="12">#REF!</definedName>
    <definedName name="flet_tub120" localSheetId="13">#REF!</definedName>
    <definedName name="flet_tub120" localSheetId="14">#REF!</definedName>
    <definedName name="flet_tub120" localSheetId="6">#REF!</definedName>
    <definedName name="flet_tub120">#REF!</definedName>
    <definedName name="Flete" localSheetId="4">#REF!</definedName>
    <definedName name="Flete" localSheetId="7">#REF!</definedName>
    <definedName name="Flete" localSheetId="8">#REF!</definedName>
    <definedName name="Flete" localSheetId="9">#REF!</definedName>
    <definedName name="Flete" localSheetId="10">#REF!</definedName>
    <definedName name="Flete" localSheetId="11">#REF!</definedName>
    <definedName name="Flete" localSheetId="12">#REF!</definedName>
    <definedName name="Flete" localSheetId="13">#REF!</definedName>
    <definedName name="Flete" localSheetId="14">#REF!</definedName>
    <definedName name="Flete" localSheetId="6">#REF!</definedName>
    <definedName name="Flete">#REF!</definedName>
    <definedName name="flete_ar_asf" localSheetId="4">#REF!</definedName>
    <definedName name="flete_ar_asf" localSheetId="7">#REF!</definedName>
    <definedName name="flete_ar_asf" localSheetId="8">#REF!</definedName>
    <definedName name="flete_ar_asf" localSheetId="9">#REF!</definedName>
    <definedName name="flete_ar_asf" localSheetId="10">#REF!</definedName>
    <definedName name="flete_ar_asf" localSheetId="11">#REF!</definedName>
    <definedName name="flete_ar_asf" localSheetId="12">#REF!</definedName>
    <definedName name="flete_ar_asf" localSheetId="13">#REF!</definedName>
    <definedName name="flete_ar_asf" localSheetId="14">#REF!</definedName>
    <definedName name="flete_ar_asf" localSheetId="6">#REF!</definedName>
    <definedName name="flete_ar_asf">#REF!</definedName>
    <definedName name="flete_ar_asfd" localSheetId="4">#REF!</definedName>
    <definedName name="flete_ar_asfd" localSheetId="7">#REF!</definedName>
    <definedName name="flete_ar_asfd" localSheetId="8">#REF!</definedName>
    <definedName name="flete_ar_asfd" localSheetId="9">#REF!</definedName>
    <definedName name="flete_ar_asfd" localSheetId="10">#REF!</definedName>
    <definedName name="flete_ar_asfd" localSheetId="11">#REF!</definedName>
    <definedName name="flete_ar_asfd" localSheetId="12">#REF!</definedName>
    <definedName name="flete_ar_asfd" localSheetId="13">#REF!</definedName>
    <definedName name="flete_ar_asfd" localSheetId="14">#REF!</definedName>
    <definedName name="flete_ar_asfd" localSheetId="6">#REF!</definedName>
    <definedName name="flete_ar_asfd">#REF!</definedName>
    <definedName name="flete_ar_horm" localSheetId="4">#REF!</definedName>
    <definedName name="flete_ar_horm" localSheetId="7">#REF!</definedName>
    <definedName name="flete_ar_horm" localSheetId="8">#REF!</definedName>
    <definedName name="flete_ar_horm" localSheetId="9">#REF!</definedName>
    <definedName name="flete_ar_horm" localSheetId="10">#REF!</definedName>
    <definedName name="flete_ar_horm" localSheetId="11">#REF!</definedName>
    <definedName name="flete_ar_horm" localSheetId="12">#REF!</definedName>
    <definedName name="flete_ar_horm" localSheetId="13">#REF!</definedName>
    <definedName name="flete_ar_horm" localSheetId="14">#REF!</definedName>
    <definedName name="flete_ar_horm" localSheetId="6">#REF!</definedName>
    <definedName name="flete_ar_horm">#REF!</definedName>
    <definedName name="flete_ar_hormd" localSheetId="4">#REF!</definedName>
    <definedName name="flete_ar_hormd" localSheetId="7">#REF!</definedName>
    <definedName name="flete_ar_hormd" localSheetId="8">#REF!</definedName>
    <definedName name="flete_ar_hormd" localSheetId="9">#REF!</definedName>
    <definedName name="flete_ar_hormd" localSheetId="10">#REF!</definedName>
    <definedName name="flete_ar_hormd" localSheetId="11">#REF!</definedName>
    <definedName name="flete_ar_hormd" localSheetId="12">#REF!</definedName>
    <definedName name="flete_ar_hormd" localSheetId="13">#REF!</definedName>
    <definedName name="flete_ar_hormd" localSheetId="14">#REF!</definedName>
    <definedName name="flete_ar_hormd" localSheetId="6">#REF!</definedName>
    <definedName name="flete_ar_hormd">#REF!</definedName>
    <definedName name="flete_cap20" localSheetId="4">#REF!</definedName>
    <definedName name="flete_cap20" localSheetId="7">#REF!</definedName>
    <definedName name="flete_cap20" localSheetId="8">#REF!</definedName>
    <definedName name="flete_cap20" localSheetId="9">#REF!</definedName>
    <definedName name="flete_cap20" localSheetId="10">#REF!</definedName>
    <definedName name="flete_cap20" localSheetId="11">#REF!</definedName>
    <definedName name="flete_cap20" localSheetId="12">#REF!</definedName>
    <definedName name="flete_cap20" localSheetId="13">#REF!</definedName>
    <definedName name="flete_cap20" localSheetId="14">#REF!</definedName>
    <definedName name="flete_cap20" localSheetId="6">#REF!</definedName>
    <definedName name="flete_cap20">#REF!</definedName>
    <definedName name="flete_cemento" localSheetId="4">#REF!</definedName>
    <definedName name="flete_cemento" localSheetId="7">#REF!</definedName>
    <definedName name="flete_cemento" localSheetId="8">#REF!</definedName>
    <definedName name="flete_cemento" localSheetId="9">#REF!</definedName>
    <definedName name="flete_cemento" localSheetId="10">#REF!</definedName>
    <definedName name="flete_cemento" localSheetId="11">#REF!</definedName>
    <definedName name="flete_cemento" localSheetId="12">#REF!</definedName>
    <definedName name="flete_cemento" localSheetId="13">#REF!</definedName>
    <definedName name="flete_cemento" localSheetId="14">#REF!</definedName>
    <definedName name="flete_cemento" localSheetId="6">#REF!</definedName>
    <definedName name="flete_cemento">#REF!</definedName>
    <definedName name="flete_cementod" localSheetId="4">#REF!</definedName>
    <definedName name="flete_cementod" localSheetId="7">#REF!</definedName>
    <definedName name="flete_cementod" localSheetId="8">#REF!</definedName>
    <definedName name="flete_cementod" localSheetId="9">#REF!</definedName>
    <definedName name="flete_cementod" localSheetId="10">#REF!</definedName>
    <definedName name="flete_cementod" localSheetId="11">#REF!</definedName>
    <definedName name="flete_cementod" localSheetId="12">#REF!</definedName>
    <definedName name="flete_cementod" localSheetId="13">#REF!</definedName>
    <definedName name="flete_cementod" localSheetId="14">#REF!</definedName>
    <definedName name="flete_cementod" localSheetId="6">#REF!</definedName>
    <definedName name="flete_cementod">#REF!</definedName>
    <definedName name="flete_fueloil" localSheetId="4">#REF!</definedName>
    <definedName name="flete_fueloil" localSheetId="7">#REF!</definedName>
    <definedName name="flete_fueloil" localSheetId="8">#REF!</definedName>
    <definedName name="flete_fueloil" localSheetId="9">#REF!</definedName>
    <definedName name="flete_fueloil" localSheetId="10">#REF!</definedName>
    <definedName name="flete_fueloil" localSheetId="11">#REF!</definedName>
    <definedName name="flete_fueloil" localSheetId="12">#REF!</definedName>
    <definedName name="flete_fueloil" localSheetId="13">#REF!</definedName>
    <definedName name="flete_fueloil" localSheetId="14">#REF!</definedName>
    <definedName name="flete_fueloil" localSheetId="6">#REF!</definedName>
    <definedName name="flete_fueloil">#REF!</definedName>
    <definedName name="flete_mezcla" localSheetId="4">#REF!</definedName>
    <definedName name="flete_mezcla" localSheetId="7">#REF!</definedName>
    <definedName name="flete_mezcla" localSheetId="8">#REF!</definedName>
    <definedName name="flete_mezcla" localSheetId="9">#REF!</definedName>
    <definedName name="flete_mezcla" localSheetId="10">#REF!</definedName>
    <definedName name="flete_mezcla" localSheetId="11">#REF!</definedName>
    <definedName name="flete_mezcla" localSheetId="12">#REF!</definedName>
    <definedName name="flete_mezcla" localSheetId="13">#REF!</definedName>
    <definedName name="flete_mezcla" localSheetId="14">#REF!</definedName>
    <definedName name="flete_mezcla" localSheetId="6">#REF!</definedName>
    <definedName name="flete_mezcla">#REF!</definedName>
    <definedName name="flete_mezclad" localSheetId="4">#REF!</definedName>
    <definedName name="flete_mezclad" localSheetId="7">#REF!</definedName>
    <definedName name="flete_mezclad" localSheetId="8">#REF!</definedName>
    <definedName name="flete_mezclad" localSheetId="9">#REF!</definedName>
    <definedName name="flete_mezclad" localSheetId="10">#REF!</definedName>
    <definedName name="flete_mezclad" localSheetId="11">#REF!</definedName>
    <definedName name="flete_mezclad" localSheetId="12">#REF!</definedName>
    <definedName name="flete_mezclad" localSheetId="13">#REF!</definedName>
    <definedName name="flete_mezclad" localSheetId="14">#REF!</definedName>
    <definedName name="flete_mezclad" localSheetId="6">#REF!</definedName>
    <definedName name="flete_mezclad">#REF!</definedName>
    <definedName name="flete_piedra" localSheetId="4">#REF!</definedName>
    <definedName name="flete_piedra" localSheetId="7">#REF!</definedName>
    <definedName name="flete_piedra" localSheetId="8">#REF!</definedName>
    <definedName name="flete_piedra" localSheetId="9">#REF!</definedName>
    <definedName name="flete_piedra" localSheetId="10">#REF!</definedName>
    <definedName name="flete_piedra" localSheetId="11">#REF!</definedName>
    <definedName name="flete_piedra" localSheetId="12">#REF!</definedName>
    <definedName name="flete_piedra" localSheetId="13">#REF!</definedName>
    <definedName name="flete_piedra" localSheetId="14">#REF!</definedName>
    <definedName name="flete_piedra" localSheetId="6">#REF!</definedName>
    <definedName name="flete_piedra">#REF!</definedName>
    <definedName name="flete_piedrad" localSheetId="4">#REF!</definedName>
    <definedName name="flete_piedrad" localSheetId="7">#REF!</definedName>
    <definedName name="flete_piedrad" localSheetId="8">#REF!</definedName>
    <definedName name="flete_piedrad" localSheetId="9">#REF!</definedName>
    <definedName name="flete_piedrad" localSheetId="10">#REF!</definedName>
    <definedName name="flete_piedrad" localSheetId="11">#REF!</definedName>
    <definedName name="flete_piedrad" localSheetId="12">#REF!</definedName>
    <definedName name="flete_piedrad" localSheetId="13">#REF!</definedName>
    <definedName name="flete_piedrad" localSheetId="14">#REF!</definedName>
    <definedName name="flete_piedrad" localSheetId="6">#REF!</definedName>
    <definedName name="flete_piedrad">#REF!</definedName>
    <definedName name="FLETE1" localSheetId="4">#REF!</definedName>
    <definedName name="FLETE1" localSheetId="7">#REF!</definedName>
    <definedName name="FLETE1" localSheetId="8">#REF!</definedName>
    <definedName name="FLETE1" localSheetId="9">#REF!</definedName>
    <definedName name="FLETE1" localSheetId="10">#REF!</definedName>
    <definedName name="FLETE1" localSheetId="11">#REF!</definedName>
    <definedName name="FLETE1" localSheetId="12">#REF!</definedName>
    <definedName name="FLETE1" localSheetId="13">#REF!</definedName>
    <definedName name="FLETE1" localSheetId="14">#REF!</definedName>
    <definedName name="FLETE1" localSheetId="6">#REF!</definedName>
    <definedName name="FLETE1">#REF!</definedName>
    <definedName name="fletebruta" localSheetId="4">#REF!</definedName>
    <definedName name="fletebruta" localSheetId="7">#REF!</definedName>
    <definedName name="fletebruta" localSheetId="8">#REF!</definedName>
    <definedName name="fletebruta" localSheetId="9">#REF!</definedName>
    <definedName name="fletebruta" localSheetId="10">#REF!</definedName>
    <definedName name="fletebruta" localSheetId="11">#REF!</definedName>
    <definedName name="fletebruta" localSheetId="12">#REF!</definedName>
    <definedName name="fletebruta" localSheetId="13">#REF!</definedName>
    <definedName name="fletebruta" localSheetId="14">#REF!</definedName>
    <definedName name="fletebruta" localSheetId="6">#REF!</definedName>
    <definedName name="fletebruta">#REF!</definedName>
    <definedName name="fletecorto" localSheetId="4">#REF!</definedName>
    <definedName name="fletecorto" localSheetId="7">#REF!</definedName>
    <definedName name="fletecorto" localSheetId="8">#REF!</definedName>
    <definedName name="fletecorto" localSheetId="9">#REF!</definedName>
    <definedName name="fletecorto" localSheetId="10">#REF!</definedName>
    <definedName name="fletecorto" localSheetId="11">#REF!</definedName>
    <definedName name="fletecorto" localSheetId="12">#REF!</definedName>
    <definedName name="fletecorto" localSheetId="13">#REF!</definedName>
    <definedName name="fletecorto" localSheetId="14">#REF!</definedName>
    <definedName name="fletecorto" localSheetId="6">#REF!</definedName>
    <definedName name="fletecorto">#REF!</definedName>
    <definedName name="fletelargo" localSheetId="4">#REF!</definedName>
    <definedName name="fletelargo" localSheetId="7">#REF!</definedName>
    <definedName name="fletelargo" localSheetId="8">#REF!</definedName>
    <definedName name="fletelargo" localSheetId="9">#REF!</definedName>
    <definedName name="fletelargo" localSheetId="10">#REF!</definedName>
    <definedName name="fletelargo" localSheetId="11">#REF!</definedName>
    <definedName name="fletelargo" localSheetId="12">#REF!</definedName>
    <definedName name="fletelargo" localSheetId="13">#REF!</definedName>
    <definedName name="fletelargo" localSheetId="14">#REF!</definedName>
    <definedName name="fletelargo" localSheetId="6">#REF!</definedName>
    <definedName name="fletelargo">#REF!</definedName>
    <definedName name="FLETES" localSheetId="4">#REF!</definedName>
    <definedName name="FLETES" localSheetId="7">#REF!</definedName>
    <definedName name="FLETES" localSheetId="8">#REF!</definedName>
    <definedName name="FLETES" localSheetId="9">#REF!</definedName>
    <definedName name="FLETES" localSheetId="10">#REF!</definedName>
    <definedName name="FLETES" localSheetId="11">#REF!</definedName>
    <definedName name="FLETES" localSheetId="12">#REF!</definedName>
    <definedName name="FLETES" localSheetId="13">#REF!</definedName>
    <definedName name="FLETES" localSheetId="14">#REF!</definedName>
    <definedName name="FLETES" localSheetId="6">#REF!</definedName>
    <definedName name="FLETES">#REF!</definedName>
    <definedName name="fondo_ext" localSheetId="4">#REF!</definedName>
    <definedName name="fondo_ext" localSheetId="7">#REF!</definedName>
    <definedName name="fondo_ext" localSheetId="8">#REF!</definedName>
    <definedName name="fondo_ext" localSheetId="9">#REF!</definedName>
    <definedName name="fondo_ext" localSheetId="10">#REF!</definedName>
    <definedName name="fondo_ext" localSheetId="11">#REF!</definedName>
    <definedName name="fondo_ext" localSheetId="12">#REF!</definedName>
    <definedName name="fondo_ext" localSheetId="13">#REF!</definedName>
    <definedName name="fondo_ext" localSheetId="14">#REF!</definedName>
    <definedName name="fondo_ext" localSheetId="6">#REF!</definedName>
    <definedName name="fondo_ext">#REF!</definedName>
    <definedName name="FONDO_LOCAL" localSheetId="4">#REF!</definedName>
    <definedName name="FONDO_LOCAL" localSheetId="7">#REF!</definedName>
    <definedName name="FONDO_LOCAL" localSheetId="8">#REF!</definedName>
    <definedName name="FONDO_LOCAL" localSheetId="9">#REF!</definedName>
    <definedName name="FONDO_LOCAL" localSheetId="10">#REF!</definedName>
    <definedName name="FONDO_LOCAL" localSheetId="11">#REF!</definedName>
    <definedName name="FONDO_LOCAL" localSheetId="12">#REF!</definedName>
    <definedName name="FONDO_LOCAL" localSheetId="13">#REF!</definedName>
    <definedName name="FONDO_LOCAL" localSheetId="14">#REF!</definedName>
    <definedName name="FONDO_LOCAL" localSheetId="6">#REF!</definedName>
    <definedName name="FONDO_LOCAL">#REF!</definedName>
    <definedName name="fordf14000" localSheetId="4">#REF!</definedName>
    <definedName name="fordf14000" localSheetId="7">#REF!</definedName>
    <definedName name="fordf14000" localSheetId="8">#REF!</definedName>
    <definedName name="fordf14000" localSheetId="9">#REF!</definedName>
    <definedName name="fordf14000" localSheetId="10">#REF!</definedName>
    <definedName name="fordf14000" localSheetId="11">#REF!</definedName>
    <definedName name="fordf14000" localSheetId="12">#REF!</definedName>
    <definedName name="fordf14000" localSheetId="13">#REF!</definedName>
    <definedName name="fordf14000" localSheetId="14">#REF!</definedName>
    <definedName name="fordf14000" localSheetId="6">#REF!</definedName>
    <definedName name="fordf14000">#REF!</definedName>
    <definedName name="fr" localSheetId="4">#REF!</definedName>
    <definedName name="fr" localSheetId="7">#REF!</definedName>
    <definedName name="fr" localSheetId="8">#REF!</definedName>
    <definedName name="fr" localSheetId="9">#REF!</definedName>
    <definedName name="fr" localSheetId="10">#REF!</definedName>
    <definedName name="fr" localSheetId="11">#REF!</definedName>
    <definedName name="fr" localSheetId="12">#REF!</definedName>
    <definedName name="fr" localSheetId="13">#REF!</definedName>
    <definedName name="fr" localSheetId="14">#REF!</definedName>
    <definedName name="fr" localSheetId="6">#REF!</definedName>
    <definedName name="fr">#REF!</definedName>
    <definedName name="FrecAporte" localSheetId="4">#REF!</definedName>
    <definedName name="FrecAporte" localSheetId="7">#REF!</definedName>
    <definedName name="FrecAporte" localSheetId="8">#REF!</definedName>
    <definedName name="FrecAporte" localSheetId="9">#REF!</definedName>
    <definedName name="FrecAporte" localSheetId="10">#REF!</definedName>
    <definedName name="FrecAporte" localSheetId="11">#REF!</definedName>
    <definedName name="FrecAporte" localSheetId="12">#REF!</definedName>
    <definedName name="FrecAporte" localSheetId="13">#REF!</definedName>
    <definedName name="FrecAporte" localSheetId="14">#REF!</definedName>
    <definedName name="FrecAporte" localSheetId="6">#REF!</definedName>
    <definedName name="FrecAporte">#REF!</definedName>
    <definedName name="Frecuencia" localSheetId="4">#REF!</definedName>
    <definedName name="Frecuencia" localSheetId="7">#REF!</definedName>
    <definedName name="Frecuencia" localSheetId="8">#REF!</definedName>
    <definedName name="Frecuencia" localSheetId="9">#REF!</definedName>
    <definedName name="Frecuencia" localSheetId="10">#REF!</definedName>
    <definedName name="Frecuencia" localSheetId="11">#REF!</definedName>
    <definedName name="Frecuencia" localSheetId="12">#REF!</definedName>
    <definedName name="Frecuencia" localSheetId="13">#REF!</definedName>
    <definedName name="Frecuencia" localSheetId="14">#REF!</definedName>
    <definedName name="Frecuencia" localSheetId="6">#REF!</definedName>
    <definedName name="Frecuencia">#REF!</definedName>
    <definedName name="fsdffff" localSheetId="4">#REF!</definedName>
    <definedName name="fsdffff" localSheetId="7">#REF!</definedName>
    <definedName name="fsdffff" localSheetId="8">#REF!</definedName>
    <definedName name="fsdffff" localSheetId="9">#REF!</definedName>
    <definedName name="fsdffff" localSheetId="10">#REF!</definedName>
    <definedName name="fsdffff" localSheetId="11">#REF!</definedName>
    <definedName name="fsdffff" localSheetId="12">#REF!</definedName>
    <definedName name="fsdffff" localSheetId="13">#REF!</definedName>
    <definedName name="fsdffff" localSheetId="14">#REF!</definedName>
    <definedName name="fsdffff" localSheetId="6">#REF!</definedName>
    <definedName name="fsdffff">#REF!</definedName>
    <definedName name="fuel" localSheetId="4">#REF!</definedName>
    <definedName name="fuel" localSheetId="7">#REF!</definedName>
    <definedName name="fuel" localSheetId="8">#REF!</definedName>
    <definedName name="fuel" localSheetId="9">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 localSheetId="6">#REF!</definedName>
    <definedName name="fuel">#REF!</definedName>
    <definedName name="fuelg" localSheetId="4">#REF!</definedName>
    <definedName name="fuelg" localSheetId="7">#REF!</definedName>
    <definedName name="fuelg" localSheetId="8">#REF!</definedName>
    <definedName name="fuelg" localSheetId="9">#REF!</definedName>
    <definedName name="fuelg" localSheetId="10">#REF!</definedName>
    <definedName name="fuelg" localSheetId="11">#REF!</definedName>
    <definedName name="fuelg" localSheetId="12">#REF!</definedName>
    <definedName name="fuelg" localSheetId="13">#REF!</definedName>
    <definedName name="fuelg" localSheetId="14">#REF!</definedName>
    <definedName name="fuelg" localSheetId="6">#REF!</definedName>
    <definedName name="fuelg">#REF!</definedName>
    <definedName name="FUELOIL_F" localSheetId="4">#REF!</definedName>
    <definedName name="FUELOIL_F" localSheetId="7">#REF!</definedName>
    <definedName name="FUELOIL_F" localSheetId="8">#REF!</definedName>
    <definedName name="FUELOIL_F" localSheetId="9">#REF!</definedName>
    <definedName name="FUELOIL_F" localSheetId="10">#REF!</definedName>
    <definedName name="FUELOIL_F" localSheetId="11">#REF!</definedName>
    <definedName name="FUELOIL_F" localSheetId="12">#REF!</definedName>
    <definedName name="FUELOIL_F" localSheetId="13">#REF!</definedName>
    <definedName name="FUELOIL_F" localSheetId="14">#REF!</definedName>
    <definedName name="FUELOIL_F" localSheetId="6">#REF!</definedName>
    <definedName name="FUELOIL_F">#REF!</definedName>
    <definedName name="FUELOIL_P" localSheetId="4">#REF!</definedName>
    <definedName name="FUELOIL_P" localSheetId="7">#REF!</definedName>
    <definedName name="FUELOIL_P" localSheetId="8">#REF!</definedName>
    <definedName name="FUELOIL_P" localSheetId="9">#REF!</definedName>
    <definedName name="FUELOIL_P" localSheetId="10">#REF!</definedName>
    <definedName name="FUELOIL_P" localSheetId="11">#REF!</definedName>
    <definedName name="FUELOIL_P" localSheetId="12">#REF!</definedName>
    <definedName name="FUELOIL_P" localSheetId="13">#REF!</definedName>
    <definedName name="FUELOIL_P" localSheetId="14">#REF!</definedName>
    <definedName name="FUELOIL_P" localSheetId="6">#REF!</definedName>
    <definedName name="FUELOIL_P">#REF!</definedName>
    <definedName name="G" localSheetId="4">#REF!</definedName>
    <definedName name="G" localSheetId="7">#REF!</definedName>
    <definedName name="G" localSheetId="8">#REF!</definedName>
    <definedName name="G" localSheetId="9">#REF!</definedName>
    <definedName name="G" localSheetId="10">#REF!</definedName>
    <definedName name="G" localSheetId="11">#REF!</definedName>
    <definedName name="G" localSheetId="12">#REF!</definedName>
    <definedName name="G" localSheetId="13">#REF!</definedName>
    <definedName name="G" localSheetId="14">#REF!</definedName>
    <definedName name="G" localSheetId="6">#REF!</definedName>
    <definedName name="G">#REF!</definedName>
    <definedName name="G_Generales" localSheetId="4">#REF!</definedName>
    <definedName name="G_Generales" localSheetId="7">#REF!</definedName>
    <definedName name="G_Generales" localSheetId="8">#REF!</definedName>
    <definedName name="G_Generales" localSheetId="9">#REF!</definedName>
    <definedName name="G_Generales" localSheetId="10">#REF!</definedName>
    <definedName name="G_Generales" localSheetId="11">#REF!</definedName>
    <definedName name="G_Generales" localSheetId="12">#REF!</definedName>
    <definedName name="G_Generales" localSheetId="13">#REF!</definedName>
    <definedName name="G_Generales" localSheetId="14">#REF!</definedName>
    <definedName name="G_Generales" localSheetId="6">#REF!</definedName>
    <definedName name="G_Generales">#REF!</definedName>
    <definedName name="G_Operativo" localSheetId="4">#REF!</definedName>
    <definedName name="G_Operativo" localSheetId="7">#REF!</definedName>
    <definedName name="G_Operativo" localSheetId="8">#REF!</definedName>
    <definedName name="G_Operativo" localSheetId="9">#REF!</definedName>
    <definedName name="G_Operativo" localSheetId="10">#REF!</definedName>
    <definedName name="G_Operativo" localSheetId="11">#REF!</definedName>
    <definedName name="G_Operativo" localSheetId="12">#REF!</definedName>
    <definedName name="G_Operativo" localSheetId="13">#REF!</definedName>
    <definedName name="G_Operativo" localSheetId="14">#REF!</definedName>
    <definedName name="G_Operativo" localSheetId="6">#REF!</definedName>
    <definedName name="G_Operativo">#REF!</definedName>
    <definedName name="GAS_GEN" localSheetId="4">#REF!</definedName>
    <definedName name="GAS_GEN" localSheetId="7">#REF!</definedName>
    <definedName name="GAS_GEN" localSheetId="8">#REF!</definedName>
    <definedName name="GAS_GEN" localSheetId="9">#REF!</definedName>
    <definedName name="GAS_GEN" localSheetId="10">#REF!</definedName>
    <definedName name="GAS_GEN" localSheetId="11">#REF!</definedName>
    <definedName name="GAS_GEN" localSheetId="12">#REF!</definedName>
    <definedName name="GAS_GEN" localSheetId="13">#REF!</definedName>
    <definedName name="GAS_GEN" localSheetId="14">#REF!</definedName>
    <definedName name="GAS_GEN" localSheetId="6">#REF!</definedName>
    <definedName name="GAS_GEN">#REF!</definedName>
    <definedName name="gasoil" localSheetId="4">#REF!</definedName>
    <definedName name="gasoil" localSheetId="7">#REF!</definedName>
    <definedName name="gasoil" localSheetId="8">#REF!</definedName>
    <definedName name="gasoil" localSheetId="9">#REF!</definedName>
    <definedName name="gasoil" localSheetId="10">#REF!</definedName>
    <definedName name="gasoil" localSheetId="11">#REF!</definedName>
    <definedName name="gasoil" localSheetId="12">#REF!</definedName>
    <definedName name="gasoil" localSheetId="13">#REF!</definedName>
    <definedName name="gasoil" localSheetId="14">#REF!</definedName>
    <definedName name="gasoil" localSheetId="6">#REF!</definedName>
    <definedName name="gasoil">#REF!</definedName>
    <definedName name="gasoild" localSheetId="4">#REF!</definedName>
    <definedName name="gasoild" localSheetId="7">#REF!</definedName>
    <definedName name="gasoild" localSheetId="8">#REF!</definedName>
    <definedName name="gasoild" localSheetId="9">#REF!</definedName>
    <definedName name="gasoild" localSheetId="10">#REF!</definedName>
    <definedName name="gasoild" localSheetId="11">#REF!</definedName>
    <definedName name="gasoild" localSheetId="12">#REF!</definedName>
    <definedName name="gasoild" localSheetId="13">#REF!</definedName>
    <definedName name="gasoild" localSheetId="14">#REF!</definedName>
    <definedName name="gasoild" localSheetId="6">#REF!</definedName>
    <definedName name="gasoild">#REF!</definedName>
    <definedName name="gasoilg" localSheetId="4">#REF!</definedName>
    <definedName name="gasoilg" localSheetId="7">#REF!</definedName>
    <definedName name="gasoilg" localSheetId="8">#REF!</definedName>
    <definedName name="gasoilg" localSheetId="9">#REF!</definedName>
    <definedName name="gasoilg" localSheetId="10">#REF!</definedName>
    <definedName name="gasoilg" localSheetId="11">#REF!</definedName>
    <definedName name="gasoilg" localSheetId="12">#REF!</definedName>
    <definedName name="gasoilg" localSheetId="13">#REF!</definedName>
    <definedName name="gasoilg" localSheetId="14">#REF!</definedName>
    <definedName name="gasoilg" localSheetId="6">#REF!</definedName>
    <definedName name="gasoilg">#REF!</definedName>
    <definedName name="gastosgenerales" localSheetId="4">#REF!</definedName>
    <definedName name="gastosgenerales" localSheetId="7">#REF!</definedName>
    <definedName name="gastosgenerales" localSheetId="8">#REF!</definedName>
    <definedName name="gastosgenerales" localSheetId="9">#REF!</definedName>
    <definedName name="gastosgenerales" localSheetId="10">#REF!</definedName>
    <definedName name="gastosgenerales" localSheetId="11">#REF!</definedName>
    <definedName name="gastosgenerales" localSheetId="12">#REF!</definedName>
    <definedName name="gastosgenerales" localSheetId="13">#REF!</definedName>
    <definedName name="gastosgenerales" localSheetId="14">#REF!</definedName>
    <definedName name="gastosgenerales" localSheetId="6">#REF!</definedName>
    <definedName name="gastosgenerales">#REF!</definedName>
    <definedName name="gf" localSheetId="4">#REF!</definedName>
    <definedName name="gf" localSheetId="7">#REF!</definedName>
    <definedName name="gf" localSheetId="8">#REF!</definedName>
    <definedName name="gf" localSheetId="9">#REF!</definedName>
    <definedName name="gf" localSheetId="10">#REF!</definedName>
    <definedName name="gf" localSheetId="11">#REF!</definedName>
    <definedName name="gf" localSheetId="12">#REF!</definedName>
    <definedName name="gf" localSheetId="13">#REF!</definedName>
    <definedName name="gf" localSheetId="14">#REF!</definedName>
    <definedName name="gf" localSheetId="6">#REF!</definedName>
    <definedName name="gf">#REF!</definedName>
    <definedName name="gg" localSheetId="4">#REF!</definedName>
    <definedName name="gg" localSheetId="7">#REF!</definedName>
    <definedName name="gg" localSheetId="8">#REF!</definedName>
    <definedName name="gg" localSheetId="9">#REF!</definedName>
    <definedName name="gg" localSheetId="10">#REF!</definedName>
    <definedName name="gg" localSheetId="11">#REF!</definedName>
    <definedName name="gg" localSheetId="12">#REF!</definedName>
    <definedName name="gg" localSheetId="13">#REF!</definedName>
    <definedName name="gg" localSheetId="14">#REF!</definedName>
    <definedName name="gg" localSheetId="6">#REF!</definedName>
    <definedName name="gg">#REF!</definedName>
    <definedName name="ggg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g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GGHH" localSheetId="4">#REF!</definedName>
    <definedName name="GGHH" localSheetId="7">#REF!</definedName>
    <definedName name="GGHH" localSheetId="8">#REF!</definedName>
    <definedName name="GGHH" localSheetId="9">#REF!</definedName>
    <definedName name="GGHH" localSheetId="10">#REF!</definedName>
    <definedName name="GGHH" localSheetId="11">#REF!</definedName>
    <definedName name="GGHH" localSheetId="12">#REF!</definedName>
    <definedName name="GGHH" localSheetId="13">#REF!</definedName>
    <definedName name="GGHH" localSheetId="14">#REF!</definedName>
    <definedName name="GGHH" localSheetId="6">#REF!</definedName>
    <definedName name="GGHH">#REF!</definedName>
    <definedName name="GGO" localSheetId="4">#REF!</definedName>
    <definedName name="GGO" localSheetId="7">#REF!</definedName>
    <definedName name="GGO" localSheetId="8">#REF!</definedName>
    <definedName name="GGO" localSheetId="9">#REF!</definedName>
    <definedName name="GGO" localSheetId="10">#REF!</definedName>
    <definedName name="GGO" localSheetId="11">#REF!</definedName>
    <definedName name="GGO" localSheetId="12">#REF!</definedName>
    <definedName name="GGO" localSheetId="13">#REF!</definedName>
    <definedName name="GGO" localSheetId="14">#REF!</definedName>
    <definedName name="GGO" localSheetId="6">#REF!</definedName>
    <definedName name="GGO">#REF!</definedName>
    <definedName name="ghb" localSheetId="4" hidden="1">#REF!</definedName>
    <definedName name="ghb" localSheetId="7" hidden="1">#REF!</definedName>
    <definedName name="ghb" localSheetId="8" hidden="1">#REF!</definedName>
    <definedName name="ghb" localSheetId="9" hidden="1">#REF!</definedName>
    <definedName name="ghb" localSheetId="10" hidden="1">#REF!</definedName>
    <definedName name="ghb" localSheetId="11" hidden="1">#REF!</definedName>
    <definedName name="ghb" localSheetId="12" hidden="1">#REF!</definedName>
    <definedName name="ghb" localSheetId="13" hidden="1">#REF!</definedName>
    <definedName name="ghb" localSheetId="14" hidden="1">#REF!</definedName>
    <definedName name="ghb" localSheetId="6" hidden="1">#REF!</definedName>
    <definedName name="ghb" hidden="1">#REF!</definedName>
    <definedName name="_xlnm.Recorder" localSheetId="4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12">#REF!</definedName>
    <definedName name="_xlnm.Recorder" localSheetId="13">#REF!</definedName>
    <definedName name="_xlnm.Recorder" localSheetId="14">#REF!</definedName>
    <definedName name="_xlnm.Recorder" localSheetId="6">#REF!</definedName>
    <definedName name="_xlnm.Recorder">#REF!</definedName>
    <definedName name="GRAMPA" localSheetId="4">#REF!</definedName>
    <definedName name="GRAMPA" localSheetId="7">#REF!</definedName>
    <definedName name="GRAMPA" localSheetId="8">#REF!</definedName>
    <definedName name="GRAMPA" localSheetId="9">#REF!</definedName>
    <definedName name="GRAMPA" localSheetId="10">#REF!</definedName>
    <definedName name="GRAMPA" localSheetId="11">#REF!</definedName>
    <definedName name="GRAMPA" localSheetId="12">#REF!</definedName>
    <definedName name="GRAMPA" localSheetId="13">#REF!</definedName>
    <definedName name="GRAMPA" localSheetId="14">#REF!</definedName>
    <definedName name="GRAMPA" localSheetId="6">#REF!</definedName>
    <definedName name="GRAMPA">#REF!</definedName>
    <definedName name="GRAMPA_F" localSheetId="4">#REF!</definedName>
    <definedName name="GRAMPA_F" localSheetId="7">#REF!</definedName>
    <definedName name="GRAMPA_F" localSheetId="8">#REF!</definedName>
    <definedName name="GRAMPA_F" localSheetId="9">#REF!</definedName>
    <definedName name="GRAMPA_F" localSheetId="10">#REF!</definedName>
    <definedName name="GRAMPA_F" localSheetId="11">#REF!</definedName>
    <definedName name="GRAMPA_F" localSheetId="12">#REF!</definedName>
    <definedName name="GRAMPA_F" localSheetId="13">#REF!</definedName>
    <definedName name="GRAMPA_F" localSheetId="14">#REF!</definedName>
    <definedName name="GRAMPA_F" localSheetId="6">#REF!</definedName>
    <definedName name="GRAMPA_F">#REF!</definedName>
    <definedName name="GRAMPA_P" localSheetId="4">#REF!</definedName>
    <definedName name="GRAMPA_P" localSheetId="7">#REF!</definedName>
    <definedName name="GRAMPA_P" localSheetId="8">#REF!</definedName>
    <definedName name="GRAMPA_P" localSheetId="9">#REF!</definedName>
    <definedName name="GRAMPA_P" localSheetId="10">#REF!</definedName>
    <definedName name="GRAMPA_P" localSheetId="11">#REF!</definedName>
    <definedName name="GRAMPA_P" localSheetId="12">#REF!</definedName>
    <definedName name="GRAMPA_P" localSheetId="13">#REF!</definedName>
    <definedName name="GRAMPA_P" localSheetId="14">#REF!</definedName>
    <definedName name="GRAMPA_P" localSheetId="6">#REF!</definedName>
    <definedName name="GRAMPA_P">#REF!</definedName>
    <definedName name="Gs." localSheetId="4">#REF!</definedName>
    <definedName name="Gs." localSheetId="7">#REF!</definedName>
    <definedName name="Gs." localSheetId="8">#REF!</definedName>
    <definedName name="Gs." localSheetId="9">#REF!</definedName>
    <definedName name="Gs." localSheetId="10">#REF!</definedName>
    <definedName name="Gs." localSheetId="11">#REF!</definedName>
    <definedName name="Gs." localSheetId="12">#REF!</definedName>
    <definedName name="Gs." localSheetId="13">#REF!</definedName>
    <definedName name="Gs." localSheetId="14">#REF!</definedName>
    <definedName name="Gs." localSheetId="6">#REF!</definedName>
    <definedName name="Gs.">#REF!</definedName>
    <definedName name="Gs_arena" localSheetId="4">#REF!</definedName>
    <definedName name="Gs_arena" localSheetId="7">#REF!</definedName>
    <definedName name="Gs_arena" localSheetId="8">#REF!</definedName>
    <definedName name="Gs_arena" localSheetId="9">#REF!</definedName>
    <definedName name="Gs_arena" localSheetId="10">#REF!</definedName>
    <definedName name="Gs_arena" localSheetId="11">#REF!</definedName>
    <definedName name="Gs_arena" localSheetId="12">#REF!</definedName>
    <definedName name="Gs_arena" localSheetId="13">#REF!</definedName>
    <definedName name="Gs_arena" localSheetId="14">#REF!</definedName>
    <definedName name="Gs_arena" localSheetId="6">#REF!</definedName>
    <definedName name="Gs_arena">#REF!</definedName>
    <definedName name="Gs_cat225" localSheetId="4">#REF!</definedName>
    <definedName name="Gs_cat225" localSheetId="7">#REF!</definedName>
    <definedName name="Gs_cat225" localSheetId="8">#REF!</definedName>
    <definedName name="Gs_cat225" localSheetId="9">#REF!</definedName>
    <definedName name="Gs_cat225" localSheetId="10">#REF!</definedName>
    <definedName name="Gs_cat225" localSheetId="11">#REF!</definedName>
    <definedName name="Gs_cat225" localSheetId="12">#REF!</definedName>
    <definedName name="Gs_cat225" localSheetId="13">#REF!</definedName>
    <definedName name="Gs_cat225" localSheetId="14">#REF!</definedName>
    <definedName name="Gs_cat225" localSheetId="6">#REF!</definedName>
    <definedName name="Gs_cat225">#REF!</definedName>
    <definedName name="Gs_cordon" localSheetId="4">#REF!</definedName>
    <definedName name="Gs_cordon" localSheetId="7">#REF!</definedName>
    <definedName name="Gs_cordon" localSheetId="8">#REF!</definedName>
    <definedName name="Gs_cordon" localSheetId="9">#REF!</definedName>
    <definedName name="Gs_cordon" localSheetId="10">#REF!</definedName>
    <definedName name="Gs_cordon" localSheetId="11">#REF!</definedName>
    <definedName name="Gs_cordon" localSheetId="12">#REF!</definedName>
    <definedName name="Gs_cordon" localSheetId="13">#REF!</definedName>
    <definedName name="Gs_cordon" localSheetId="14">#REF!</definedName>
    <definedName name="Gs_cordon" localSheetId="6">#REF!</definedName>
    <definedName name="Gs_cordon">#REF!</definedName>
    <definedName name="gs_hormigonera" localSheetId="4">#REF!</definedName>
    <definedName name="gs_hormigonera" localSheetId="7">#REF!</definedName>
    <definedName name="gs_hormigonera" localSheetId="8">#REF!</definedName>
    <definedName name="gs_hormigonera" localSheetId="9">#REF!</definedName>
    <definedName name="gs_hormigonera" localSheetId="10">#REF!</definedName>
    <definedName name="gs_hormigonera" localSheetId="11">#REF!</definedName>
    <definedName name="gs_hormigonera" localSheetId="12">#REF!</definedName>
    <definedName name="gs_hormigonera" localSheetId="13">#REF!</definedName>
    <definedName name="gs_hormigonera" localSheetId="14">#REF!</definedName>
    <definedName name="gs_hormigonera" localSheetId="6">#REF!</definedName>
    <definedName name="gs_hormigonera">#REF!</definedName>
    <definedName name="Gs_moto" localSheetId="4">#REF!</definedName>
    <definedName name="Gs_moto" localSheetId="7">#REF!</definedName>
    <definedName name="Gs_moto" localSheetId="8">#REF!</definedName>
    <definedName name="Gs_moto" localSheetId="9">#REF!</definedName>
    <definedName name="Gs_moto" localSheetId="10">#REF!</definedName>
    <definedName name="Gs_moto" localSheetId="11">#REF!</definedName>
    <definedName name="Gs_moto" localSheetId="12">#REF!</definedName>
    <definedName name="Gs_moto" localSheetId="13">#REF!</definedName>
    <definedName name="Gs_moto" localSheetId="14">#REF!</definedName>
    <definedName name="Gs_moto" localSheetId="6">#REF!</definedName>
    <definedName name="Gs_moto">#REF!</definedName>
    <definedName name="Gs_patacabra" localSheetId="4">#REF!</definedName>
    <definedName name="Gs_patacabra" localSheetId="7">#REF!</definedName>
    <definedName name="Gs_patacabra" localSheetId="8">#REF!</definedName>
    <definedName name="Gs_patacabra" localSheetId="9">#REF!</definedName>
    <definedName name="Gs_patacabra" localSheetId="10">#REF!</definedName>
    <definedName name="Gs_patacabra" localSheetId="11">#REF!</definedName>
    <definedName name="Gs_patacabra" localSheetId="12">#REF!</definedName>
    <definedName name="Gs_patacabra" localSheetId="13">#REF!</definedName>
    <definedName name="Gs_patacabra" localSheetId="14">#REF!</definedName>
    <definedName name="Gs_patacabra" localSheetId="6">#REF!</definedName>
    <definedName name="Gs_patacabra">#REF!</definedName>
    <definedName name="Gs_rastra" localSheetId="4">#REF!</definedName>
    <definedName name="Gs_rastra" localSheetId="7">#REF!</definedName>
    <definedName name="Gs_rastra" localSheetId="8">#REF!</definedName>
    <definedName name="Gs_rastra" localSheetId="9">#REF!</definedName>
    <definedName name="Gs_rastra" localSheetId="10">#REF!</definedName>
    <definedName name="Gs_rastra" localSheetId="11">#REF!</definedName>
    <definedName name="Gs_rastra" localSheetId="12">#REF!</definedName>
    <definedName name="Gs_rastra" localSheetId="13">#REF!</definedName>
    <definedName name="Gs_rastra" localSheetId="14">#REF!</definedName>
    <definedName name="Gs_rastra" localSheetId="6">#REF!</definedName>
    <definedName name="Gs_rastra">#REF!</definedName>
    <definedName name="Gs_regador" localSheetId="4">#REF!</definedName>
    <definedName name="Gs_regador" localSheetId="7">#REF!</definedName>
    <definedName name="Gs_regador" localSheetId="8">#REF!</definedName>
    <definedName name="Gs_regador" localSheetId="9">#REF!</definedName>
    <definedName name="Gs_regador" localSheetId="10">#REF!</definedName>
    <definedName name="Gs_regador" localSheetId="11">#REF!</definedName>
    <definedName name="Gs_regador" localSheetId="12">#REF!</definedName>
    <definedName name="Gs_regador" localSheetId="13">#REF!</definedName>
    <definedName name="Gs_regador" localSheetId="14">#REF!</definedName>
    <definedName name="Gs_regador" localSheetId="6">#REF!</definedName>
    <definedName name="Gs_regador">#REF!</definedName>
    <definedName name="Gs_retro" localSheetId="4">#REF!</definedName>
    <definedName name="Gs_retro" localSheetId="7">#REF!</definedName>
    <definedName name="Gs_retro" localSheetId="8">#REF!</definedName>
    <definedName name="Gs_retro" localSheetId="9">#REF!</definedName>
    <definedName name="Gs_retro" localSheetId="10">#REF!</definedName>
    <definedName name="Gs_retro" localSheetId="11">#REF!</definedName>
    <definedName name="Gs_retro" localSheetId="12">#REF!</definedName>
    <definedName name="Gs_retro" localSheetId="13">#REF!</definedName>
    <definedName name="Gs_retro" localSheetId="14">#REF!</definedName>
    <definedName name="Gs_retro" localSheetId="6">#REF!</definedName>
    <definedName name="Gs_retro">#REF!</definedName>
    <definedName name="Gs_sapito" localSheetId="4">#REF!</definedName>
    <definedName name="Gs_sapito" localSheetId="7">#REF!</definedName>
    <definedName name="Gs_sapito" localSheetId="8">#REF!</definedName>
    <definedName name="Gs_sapito" localSheetId="9">#REF!</definedName>
    <definedName name="Gs_sapito" localSheetId="10">#REF!</definedName>
    <definedName name="Gs_sapito" localSheetId="11">#REF!</definedName>
    <definedName name="Gs_sapito" localSheetId="12">#REF!</definedName>
    <definedName name="Gs_sapito" localSheetId="13">#REF!</definedName>
    <definedName name="Gs_sapito" localSheetId="14">#REF!</definedName>
    <definedName name="Gs_sapito" localSheetId="6">#REF!</definedName>
    <definedName name="Gs_sapito">#REF!</definedName>
    <definedName name="Gs_topadora" localSheetId="4">#REF!</definedName>
    <definedName name="Gs_topadora" localSheetId="7">#REF!</definedName>
    <definedName name="Gs_topadora" localSheetId="8">#REF!</definedName>
    <definedName name="Gs_topadora" localSheetId="9">#REF!</definedName>
    <definedName name="Gs_topadora" localSheetId="10">#REF!</definedName>
    <definedName name="Gs_topadora" localSheetId="11">#REF!</definedName>
    <definedName name="Gs_topadora" localSheetId="12">#REF!</definedName>
    <definedName name="Gs_topadora" localSheetId="13">#REF!</definedName>
    <definedName name="Gs_topadora" localSheetId="14">#REF!</definedName>
    <definedName name="Gs_topadora" localSheetId="6">#REF!</definedName>
    <definedName name="Gs_topadora">#REF!</definedName>
    <definedName name="Gs_trailla" localSheetId="4">#REF!</definedName>
    <definedName name="Gs_trailla" localSheetId="7">#REF!</definedName>
    <definedName name="Gs_trailla" localSheetId="8">#REF!</definedName>
    <definedName name="Gs_trailla" localSheetId="9">#REF!</definedName>
    <definedName name="Gs_trailla" localSheetId="10">#REF!</definedName>
    <definedName name="Gs_trailla" localSheetId="11">#REF!</definedName>
    <definedName name="Gs_trailla" localSheetId="12">#REF!</definedName>
    <definedName name="Gs_trailla" localSheetId="13">#REF!</definedName>
    <definedName name="Gs_trailla" localSheetId="14">#REF!</definedName>
    <definedName name="Gs_trailla" localSheetId="6">#REF!</definedName>
    <definedName name="Gs_trailla">#REF!</definedName>
    <definedName name="Gs_volquete" localSheetId="4">#REF!</definedName>
    <definedName name="Gs_volquete" localSheetId="7">#REF!</definedName>
    <definedName name="Gs_volquete" localSheetId="8">#REF!</definedName>
    <definedName name="Gs_volquete" localSheetId="9">#REF!</definedName>
    <definedName name="Gs_volquete" localSheetId="10">#REF!</definedName>
    <definedName name="Gs_volquete" localSheetId="11">#REF!</definedName>
    <definedName name="Gs_volquete" localSheetId="12">#REF!</definedName>
    <definedName name="Gs_volquete" localSheetId="13">#REF!</definedName>
    <definedName name="Gs_volquete" localSheetId="14">#REF!</definedName>
    <definedName name="Gs_volquete" localSheetId="6">#REF!</definedName>
    <definedName name="Gs_volquete">#REF!</definedName>
    <definedName name="gsrg" localSheetId="4" hidden="1">#REF!</definedName>
    <definedName name="gsrg" localSheetId="7" hidden="1">#REF!</definedName>
    <definedName name="gsrg" localSheetId="8" hidden="1">#REF!</definedName>
    <definedName name="gsrg" localSheetId="9" hidden="1">#REF!</definedName>
    <definedName name="gsrg" localSheetId="10" hidden="1">#REF!</definedName>
    <definedName name="gsrg" localSheetId="11" hidden="1">#REF!</definedName>
    <definedName name="gsrg" localSheetId="12" hidden="1">#REF!</definedName>
    <definedName name="gsrg" localSheetId="13" hidden="1">#REF!</definedName>
    <definedName name="gsrg" localSheetId="14" hidden="1">#REF!</definedName>
    <definedName name="gsrg" localSheetId="6" hidden="1">#REF!</definedName>
    <definedName name="gsrg" hidden="1">#REF!</definedName>
    <definedName name="gt" localSheetId="4" hidden="1">#REF!</definedName>
    <definedName name="gt" localSheetId="7" hidden="1">#REF!</definedName>
    <definedName name="gt" localSheetId="8" hidden="1">#REF!</definedName>
    <definedName name="gt" localSheetId="9" hidden="1">#REF!</definedName>
    <definedName name="gt" localSheetId="10" hidden="1">#REF!</definedName>
    <definedName name="gt" localSheetId="11" hidden="1">#REF!</definedName>
    <definedName name="gt" localSheetId="12" hidden="1">#REF!</definedName>
    <definedName name="gt" localSheetId="13" hidden="1">#REF!</definedName>
    <definedName name="gt" localSheetId="14" hidden="1">#REF!</definedName>
    <definedName name="gt" localSheetId="6" hidden="1">#REF!</definedName>
    <definedName name="gt" hidden="1">#REF!</definedName>
    <definedName name="gt6h7" localSheetId="4" hidden="1">#REF!</definedName>
    <definedName name="gt6h7" localSheetId="7" hidden="1">#REF!</definedName>
    <definedName name="gt6h7" localSheetId="8" hidden="1">#REF!</definedName>
    <definedName name="gt6h7" localSheetId="9" hidden="1">#REF!</definedName>
    <definedName name="gt6h7" localSheetId="10" hidden="1">#REF!</definedName>
    <definedName name="gt6h7" localSheetId="11" hidden="1">#REF!</definedName>
    <definedName name="gt6h7" localSheetId="12" hidden="1">#REF!</definedName>
    <definedName name="gt6h7" localSheetId="13" hidden="1">#REF!</definedName>
    <definedName name="gt6h7" localSheetId="14" hidden="1">#REF!</definedName>
    <definedName name="gt6h7" localSheetId="6" hidden="1">#REF!</definedName>
    <definedName name="gt6h7" hidden="1">#REF!</definedName>
    <definedName name="h" localSheetId="4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14">#REF!</definedName>
    <definedName name="h" localSheetId="6">#REF!</definedName>
    <definedName name="h">#REF!</definedName>
    <definedName name="h_150" localSheetId="4">#REF!</definedName>
    <definedName name="h_150" localSheetId="7">#REF!</definedName>
    <definedName name="h_150" localSheetId="8">#REF!</definedName>
    <definedName name="h_150" localSheetId="9">#REF!</definedName>
    <definedName name="h_150" localSheetId="10">#REF!</definedName>
    <definedName name="h_150" localSheetId="11">#REF!</definedName>
    <definedName name="h_150" localSheetId="12">#REF!</definedName>
    <definedName name="h_150" localSheetId="13">#REF!</definedName>
    <definedName name="h_150" localSheetId="14">#REF!</definedName>
    <definedName name="h_150" localSheetId="6">#REF!</definedName>
    <definedName name="h_150">#REF!</definedName>
    <definedName name="h_ciclopeo" localSheetId="4">#REF!</definedName>
    <definedName name="h_ciclopeo" localSheetId="7">#REF!</definedName>
    <definedName name="h_ciclopeo" localSheetId="8">#REF!</definedName>
    <definedName name="h_ciclopeo" localSheetId="9">#REF!</definedName>
    <definedName name="h_ciclopeo" localSheetId="10">#REF!</definedName>
    <definedName name="h_ciclopeo" localSheetId="11">#REF!</definedName>
    <definedName name="h_ciclopeo" localSheetId="12">#REF!</definedName>
    <definedName name="h_ciclopeo" localSheetId="13">#REF!</definedName>
    <definedName name="h_ciclopeo" localSheetId="14">#REF!</definedName>
    <definedName name="h_ciclopeo" localSheetId="6">#REF!</definedName>
    <definedName name="h_ciclopeo">#REF!</definedName>
    <definedName name="H_Util" localSheetId="4">#REF!</definedName>
    <definedName name="H_Util" localSheetId="7">#REF!</definedName>
    <definedName name="H_Util" localSheetId="8">#REF!</definedName>
    <definedName name="H_Util" localSheetId="9">#REF!</definedName>
    <definedName name="H_Util" localSheetId="10">#REF!</definedName>
    <definedName name="H_Util" localSheetId="11">#REF!</definedName>
    <definedName name="H_Util" localSheetId="12">#REF!</definedName>
    <definedName name="H_Util" localSheetId="13">#REF!</definedName>
    <definedName name="H_Util" localSheetId="14">#REF!</definedName>
    <definedName name="H_Util" localSheetId="6">#REF!</definedName>
    <definedName name="H_Util">#REF!</definedName>
    <definedName name="h56h6" localSheetId="4" hidden="1">#REF!</definedName>
    <definedName name="h56h6" localSheetId="7" hidden="1">#REF!</definedName>
    <definedName name="h56h6" localSheetId="8" hidden="1">#REF!</definedName>
    <definedName name="h56h6" localSheetId="9" hidden="1">#REF!</definedName>
    <definedName name="h56h6" localSheetId="10" hidden="1">#REF!</definedName>
    <definedName name="h56h6" localSheetId="11" hidden="1">#REF!</definedName>
    <definedName name="h56h6" localSheetId="12" hidden="1">#REF!</definedName>
    <definedName name="h56h6" localSheetId="13" hidden="1">#REF!</definedName>
    <definedName name="h56h6" localSheetId="14" hidden="1">#REF!</definedName>
    <definedName name="h56h6" localSheetId="6" hidden="1">#REF!</definedName>
    <definedName name="h56h6" hidden="1">#REF!</definedName>
    <definedName name="Header_Row" localSheetId="4">ROW(#REF!)</definedName>
    <definedName name="Header_Row" localSheetId="8">ROW(#REF!)</definedName>
    <definedName name="Header_Row" localSheetId="9">ROW(#REF!)</definedName>
    <definedName name="Header_Row" localSheetId="10">ROW(#REF!)</definedName>
    <definedName name="Header_Row" localSheetId="11">ROW(#REF!)</definedName>
    <definedName name="Header_Row" localSheetId="12">ROW(#REF!)</definedName>
    <definedName name="Header_Row" localSheetId="13">ROW(#REF!)</definedName>
    <definedName name="Header_Row" localSheetId="14">ROW(#REF!)</definedName>
    <definedName name="Header_Row" localSheetId="6">ROW(#REF!)</definedName>
    <definedName name="Header_Row">ROW(#REF!)</definedName>
    <definedName name="hg" localSheetId="4" hidden="1">#REF!</definedName>
    <definedName name="hg" localSheetId="7" hidden="1">#REF!</definedName>
    <definedName name="hg" localSheetId="8" hidden="1">#REF!</definedName>
    <definedName name="hg" localSheetId="9" hidden="1">#REF!</definedName>
    <definedName name="hg" localSheetId="10" hidden="1">#REF!</definedName>
    <definedName name="hg" localSheetId="11" hidden="1">#REF!</definedName>
    <definedName name="hg" localSheetId="12" hidden="1">#REF!</definedName>
    <definedName name="hg" localSheetId="13" hidden="1">#REF!</definedName>
    <definedName name="hg" localSheetId="14" hidden="1">#REF!</definedName>
    <definedName name="hg" localSheetId="6" hidden="1">#REF!</definedName>
    <definedName name="hg" hidden="1">#REF!</definedName>
    <definedName name="hgnghndg" localSheetId="4" hidden="1">#REF!</definedName>
    <definedName name="hgnghndg" localSheetId="7" hidden="1">#REF!</definedName>
    <definedName name="hgnghndg" localSheetId="8" hidden="1">#REF!</definedName>
    <definedName name="hgnghndg" localSheetId="9" hidden="1">#REF!</definedName>
    <definedName name="hgnghndg" localSheetId="10" hidden="1">#REF!</definedName>
    <definedName name="hgnghndg" localSheetId="11" hidden="1">#REF!</definedName>
    <definedName name="hgnghndg" localSheetId="12" hidden="1">#REF!</definedName>
    <definedName name="hgnghndg" localSheetId="13" hidden="1">#REF!</definedName>
    <definedName name="hgnghndg" localSheetId="14" hidden="1">#REF!</definedName>
    <definedName name="hgnghndg" localSheetId="6" hidden="1">#REF!</definedName>
    <definedName name="hgnghndg" hidden="1">#REF!</definedName>
    <definedName name="hh" localSheetId="4" hidden="1">#REF!</definedName>
    <definedName name="hh" localSheetId="7" hidden="1">#REF!</definedName>
    <definedName name="hh" localSheetId="8" hidden="1">#REF!</definedName>
    <definedName name="hh" localSheetId="9" hidden="1">#REF!</definedName>
    <definedName name="hh" localSheetId="10" hidden="1">#REF!</definedName>
    <definedName name="hh" localSheetId="11" hidden="1">#REF!</definedName>
    <definedName name="hh" localSheetId="12" hidden="1">#REF!</definedName>
    <definedName name="hh" localSheetId="13" hidden="1">#REF!</definedName>
    <definedName name="hh" localSheetId="14" hidden="1">#REF!</definedName>
    <definedName name="hh" localSheetId="6" hidden="1">#REF!</definedName>
    <definedName name="hh" hidden="1">#REF!</definedName>
    <definedName name="hhh" localSheetId="7" hidden="1">{#N/A,#N/A,FALSE,"PROYECTO";#N/A,#N/A,FALSE,"REAL"}</definedName>
    <definedName name="hhh" localSheetId="8" hidden="1">{#N/A,#N/A,FALSE,"PROYECTO";#N/A,#N/A,FALSE,"REAL"}</definedName>
    <definedName name="hhh" localSheetId="9" hidden="1">{#N/A,#N/A,FALSE,"PROYECTO";#N/A,#N/A,FALSE,"REAL"}</definedName>
    <definedName name="hhh" localSheetId="10" hidden="1">{#N/A,#N/A,FALSE,"PROYECTO";#N/A,#N/A,FALSE,"REAL"}</definedName>
    <definedName name="hhh" localSheetId="11" hidden="1">{#N/A,#N/A,FALSE,"PROYECTO";#N/A,#N/A,FALSE,"REAL"}</definedName>
    <definedName name="hhh" localSheetId="12" hidden="1">{#N/A,#N/A,FALSE,"PROYECTO";#N/A,#N/A,FALSE,"REAL"}</definedName>
    <definedName name="hhh" localSheetId="13" hidden="1">{#N/A,#N/A,FALSE,"PROYECTO";#N/A,#N/A,FALSE,"REAL"}</definedName>
    <definedName name="hhh" localSheetId="14" hidden="1">{#N/A,#N/A,FALSE,"PROYECTO";#N/A,#N/A,FALSE,"REAL"}</definedName>
    <definedName name="hhh" hidden="1">{#N/A,#N/A,FALSE,"PROYECTO";#N/A,#N/A,FALSE,"REAL"}</definedName>
    <definedName name="hhy" localSheetId="4" hidden="1">#REF!</definedName>
    <definedName name="hhy" localSheetId="7" hidden="1">#REF!</definedName>
    <definedName name="hhy" localSheetId="8" hidden="1">#REF!</definedName>
    <definedName name="hhy" localSheetId="9" hidden="1">#REF!</definedName>
    <definedName name="hhy" localSheetId="10" hidden="1">#REF!</definedName>
    <definedName name="hhy" localSheetId="11" hidden="1">#REF!</definedName>
    <definedName name="hhy" localSheetId="12" hidden="1">#REF!</definedName>
    <definedName name="hhy" localSheetId="13" hidden="1">#REF!</definedName>
    <definedName name="hhy" localSheetId="14" hidden="1">#REF!</definedName>
    <definedName name="hhy" localSheetId="6" hidden="1">#REF!</definedName>
    <definedName name="hhy" hidden="1">#REF!</definedName>
    <definedName name="HIERRO_F" localSheetId="4">#REF!</definedName>
    <definedName name="HIERRO_F" localSheetId="7">#REF!</definedName>
    <definedName name="HIERRO_F" localSheetId="8">#REF!</definedName>
    <definedName name="HIERRO_F" localSheetId="9">#REF!</definedName>
    <definedName name="HIERRO_F" localSheetId="10">#REF!</definedName>
    <definedName name="HIERRO_F" localSheetId="11">#REF!</definedName>
    <definedName name="HIERRO_F" localSheetId="12">#REF!</definedName>
    <definedName name="HIERRO_F" localSheetId="13">#REF!</definedName>
    <definedName name="HIERRO_F" localSheetId="14">#REF!</definedName>
    <definedName name="HIERRO_F" localSheetId="6">#REF!</definedName>
    <definedName name="HIERRO_F">#REF!</definedName>
    <definedName name="HIERRO_P" localSheetId="4">#REF!</definedName>
    <definedName name="HIERRO_P" localSheetId="7">#REF!</definedName>
    <definedName name="HIERRO_P" localSheetId="8">#REF!</definedName>
    <definedName name="HIERRO_P" localSheetId="9">#REF!</definedName>
    <definedName name="HIERRO_P" localSheetId="10">#REF!</definedName>
    <definedName name="HIERRO_P" localSheetId="11">#REF!</definedName>
    <definedName name="HIERRO_P" localSheetId="12">#REF!</definedName>
    <definedName name="HIERRO_P" localSheetId="13">#REF!</definedName>
    <definedName name="HIERRO_P" localSheetId="14">#REF!</definedName>
    <definedName name="HIERRO_P" localSheetId="6">#REF!</definedName>
    <definedName name="HIERRO_P">#REF!</definedName>
    <definedName name="HIERRO90_F" localSheetId="4">#REF!</definedName>
    <definedName name="HIERRO90_F" localSheetId="7">#REF!</definedName>
    <definedName name="HIERRO90_F" localSheetId="8">#REF!</definedName>
    <definedName name="HIERRO90_F" localSheetId="9">#REF!</definedName>
    <definedName name="HIERRO90_F" localSheetId="10">#REF!</definedName>
    <definedName name="HIERRO90_F" localSheetId="11">#REF!</definedName>
    <definedName name="HIERRO90_F" localSheetId="12">#REF!</definedName>
    <definedName name="HIERRO90_F" localSheetId="13">#REF!</definedName>
    <definedName name="HIERRO90_F" localSheetId="14">#REF!</definedName>
    <definedName name="HIERRO90_F" localSheetId="6">#REF!</definedName>
    <definedName name="HIERRO90_F">#REF!</definedName>
    <definedName name="HIERRO90_P" localSheetId="4">#REF!</definedName>
    <definedName name="HIERRO90_P" localSheetId="7">#REF!</definedName>
    <definedName name="HIERRO90_P" localSheetId="8">#REF!</definedName>
    <definedName name="HIERRO90_P" localSheetId="9">#REF!</definedName>
    <definedName name="HIERRO90_P" localSheetId="10">#REF!</definedName>
    <definedName name="HIERRO90_P" localSheetId="11">#REF!</definedName>
    <definedName name="HIERRO90_P" localSheetId="12">#REF!</definedName>
    <definedName name="HIERRO90_P" localSheetId="13">#REF!</definedName>
    <definedName name="HIERRO90_P" localSheetId="14">#REF!</definedName>
    <definedName name="HIERRO90_P" localSheetId="6">#REF!</definedName>
    <definedName name="HIERRO90_P">#REF!</definedName>
    <definedName name="hjyk7io" localSheetId="4">#REF!</definedName>
    <definedName name="hjyk7io" localSheetId="7">#REF!</definedName>
    <definedName name="hjyk7io" localSheetId="8">#REF!</definedName>
    <definedName name="hjyk7io" localSheetId="9">#REF!</definedName>
    <definedName name="hjyk7io" localSheetId="10">#REF!</definedName>
    <definedName name="hjyk7io" localSheetId="11">#REF!</definedName>
    <definedName name="hjyk7io" localSheetId="12">#REF!</definedName>
    <definedName name="hjyk7io" localSheetId="13">#REF!</definedName>
    <definedName name="hjyk7io" localSheetId="14">#REF!</definedName>
    <definedName name="hjyk7io" localSheetId="6">#REF!</definedName>
    <definedName name="hjyk7io">#REF!</definedName>
    <definedName name="HORA_AYUDANTE" localSheetId="4">#REF!</definedName>
    <definedName name="HORA_AYUDANTE" localSheetId="7">#REF!</definedName>
    <definedName name="HORA_AYUDANTE" localSheetId="8">#REF!</definedName>
    <definedName name="HORA_AYUDANTE" localSheetId="9">#REF!</definedName>
    <definedName name="HORA_AYUDANTE" localSheetId="10">#REF!</definedName>
    <definedName name="HORA_AYUDANTE" localSheetId="11">#REF!</definedName>
    <definedName name="HORA_AYUDANTE" localSheetId="12">#REF!</definedName>
    <definedName name="HORA_AYUDANTE" localSheetId="13">#REF!</definedName>
    <definedName name="HORA_AYUDANTE" localSheetId="14">#REF!</definedName>
    <definedName name="HORA_AYUDANTE" localSheetId="6">#REF!</definedName>
    <definedName name="HORA_AYUDANTE">#REF!</definedName>
    <definedName name="hormigonera1" localSheetId="4">#REF!</definedName>
    <definedName name="hormigonera1" localSheetId="7">#REF!</definedName>
    <definedName name="hormigonera1" localSheetId="8">#REF!</definedName>
    <definedName name="hormigonera1" localSheetId="9">#REF!</definedName>
    <definedName name="hormigonera1" localSheetId="10">#REF!</definedName>
    <definedName name="hormigonera1" localSheetId="11">#REF!</definedName>
    <definedName name="hormigonera1" localSheetId="12">#REF!</definedName>
    <definedName name="hormigonera1" localSheetId="13">#REF!</definedName>
    <definedName name="hormigonera1" localSheetId="14">#REF!</definedName>
    <definedName name="hormigonera1" localSheetId="6">#REF!</definedName>
    <definedName name="hormigonera1">#REF!</definedName>
    <definedName name="Hs_Equ" localSheetId="4">#REF!</definedName>
    <definedName name="Hs_Equ" localSheetId="7">#REF!</definedName>
    <definedName name="Hs_Equ" localSheetId="8">#REF!</definedName>
    <definedName name="Hs_Equ" localSheetId="9">#REF!</definedName>
    <definedName name="Hs_Equ" localSheetId="10">#REF!</definedName>
    <definedName name="Hs_Equ" localSheetId="11">#REF!</definedName>
    <definedName name="Hs_Equ" localSheetId="12">#REF!</definedName>
    <definedName name="Hs_Equ" localSheetId="13">#REF!</definedName>
    <definedName name="Hs_Equ" localSheetId="14">#REF!</definedName>
    <definedName name="Hs_Equ" localSheetId="6">#REF!</definedName>
    <definedName name="Hs_Equ">#REF!</definedName>
    <definedName name="Hs_Fle" localSheetId="4">#REF!</definedName>
    <definedName name="Hs_Fle" localSheetId="7">#REF!</definedName>
    <definedName name="Hs_Fle" localSheetId="8">#REF!</definedName>
    <definedName name="Hs_Fle" localSheetId="9">#REF!</definedName>
    <definedName name="Hs_Fle" localSheetId="10">#REF!</definedName>
    <definedName name="Hs_Fle" localSheetId="11">#REF!</definedName>
    <definedName name="Hs_Fle" localSheetId="12">#REF!</definedName>
    <definedName name="Hs_Fle" localSheetId="13">#REF!</definedName>
    <definedName name="Hs_Fle" localSheetId="14">#REF!</definedName>
    <definedName name="Hs_Fle" localSheetId="6">#REF!</definedName>
    <definedName name="Hs_Fle">#REF!</definedName>
    <definedName name="Hs_Mat" localSheetId="4">#REF!</definedName>
    <definedName name="Hs_Mat" localSheetId="7">#REF!</definedName>
    <definedName name="Hs_Mat" localSheetId="8">#REF!</definedName>
    <definedName name="Hs_Mat" localSheetId="9">#REF!</definedName>
    <definedName name="Hs_Mat" localSheetId="10">#REF!</definedName>
    <definedName name="Hs_Mat" localSheetId="11">#REF!</definedName>
    <definedName name="Hs_Mat" localSheetId="12">#REF!</definedName>
    <definedName name="Hs_Mat" localSheetId="13">#REF!</definedName>
    <definedName name="Hs_Mat" localSheetId="14">#REF!</definedName>
    <definedName name="Hs_Mat" localSheetId="6">#REF!</definedName>
    <definedName name="Hs_Mat">#REF!</definedName>
    <definedName name="Hs_Mdo" localSheetId="4">#REF!</definedName>
    <definedName name="Hs_Mdo" localSheetId="7">#REF!</definedName>
    <definedName name="Hs_Mdo" localSheetId="8">#REF!</definedName>
    <definedName name="Hs_Mdo" localSheetId="9">#REF!</definedName>
    <definedName name="Hs_Mdo" localSheetId="10">#REF!</definedName>
    <definedName name="Hs_Mdo" localSheetId="11">#REF!</definedName>
    <definedName name="Hs_Mdo" localSheetId="12">#REF!</definedName>
    <definedName name="Hs_Mdo" localSheetId="13">#REF!</definedName>
    <definedName name="Hs_Mdo" localSheetId="14">#REF!</definedName>
    <definedName name="Hs_Mdo" localSheetId="6">#REF!</definedName>
    <definedName name="Hs_Mdo">#REF!</definedName>
    <definedName name="IMP" localSheetId="4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14">#REF!</definedName>
    <definedName name="IMP" localSheetId="6">#REF!</definedName>
    <definedName name="IMP">#REF!</definedName>
    <definedName name="impr_d" localSheetId="4">#REF!</definedName>
    <definedName name="impr_d" localSheetId="7">#REF!</definedName>
    <definedName name="impr_d" localSheetId="8">#REF!</definedName>
    <definedName name="impr_d" localSheetId="9">#REF!</definedName>
    <definedName name="impr_d" localSheetId="10">#REF!</definedName>
    <definedName name="impr_d" localSheetId="11">#REF!</definedName>
    <definedName name="impr_d" localSheetId="12">#REF!</definedName>
    <definedName name="impr_d" localSheetId="13">#REF!</definedName>
    <definedName name="impr_d" localSheetId="14">#REF!</definedName>
    <definedName name="impr_d" localSheetId="6">#REF!</definedName>
    <definedName name="impr_d">#REF!</definedName>
    <definedName name="impr_g" localSheetId="4">#REF!</definedName>
    <definedName name="impr_g" localSheetId="7">#REF!</definedName>
    <definedName name="impr_g" localSheetId="8">#REF!</definedName>
    <definedName name="impr_g" localSheetId="9">#REF!</definedName>
    <definedName name="impr_g" localSheetId="10">#REF!</definedName>
    <definedName name="impr_g" localSheetId="11">#REF!</definedName>
    <definedName name="impr_g" localSheetId="12">#REF!</definedName>
    <definedName name="impr_g" localSheetId="13">#REF!</definedName>
    <definedName name="impr_g" localSheetId="14">#REF!</definedName>
    <definedName name="impr_g" localSheetId="6">#REF!</definedName>
    <definedName name="impr_g">#REF!</definedName>
    <definedName name="Impuesto" localSheetId="4">#REF!</definedName>
    <definedName name="Impuesto" localSheetId="7">#REF!</definedName>
    <definedName name="Impuesto" localSheetId="8">#REF!</definedName>
    <definedName name="Impuesto" localSheetId="9">#REF!</definedName>
    <definedName name="Impuesto" localSheetId="10">#REF!</definedName>
    <definedName name="Impuesto" localSheetId="11">#REF!</definedName>
    <definedName name="Impuesto" localSheetId="12">#REF!</definedName>
    <definedName name="Impuesto" localSheetId="13">#REF!</definedName>
    <definedName name="Impuesto" localSheetId="14">#REF!</definedName>
    <definedName name="Impuesto" localSheetId="6">#REF!</definedName>
    <definedName name="Impuesto">#REF!</definedName>
    <definedName name="indice" localSheetId="4">#REF!</definedName>
    <definedName name="indice" localSheetId="7">#REF!</definedName>
    <definedName name="indice" localSheetId="8">#REF!</definedName>
    <definedName name="indice" localSheetId="9">#REF!</definedName>
    <definedName name="indice" localSheetId="10">#REF!</definedName>
    <definedName name="indice" localSheetId="11">#REF!</definedName>
    <definedName name="indice" localSheetId="12">#REF!</definedName>
    <definedName name="indice" localSheetId="13">#REF!</definedName>
    <definedName name="indice" localSheetId="14">#REF!</definedName>
    <definedName name="indice" localSheetId="6">#REF!</definedName>
    <definedName name="indice">#REF!</definedName>
    <definedName name="indireaj" localSheetId="4">#REF!</definedName>
    <definedName name="indireaj" localSheetId="7">#REF!</definedName>
    <definedName name="indireaj" localSheetId="8">#REF!</definedName>
    <definedName name="indireaj" localSheetId="9">#REF!</definedName>
    <definedName name="indireaj" localSheetId="10">#REF!</definedName>
    <definedName name="indireaj" localSheetId="11">#REF!</definedName>
    <definedName name="indireaj" localSheetId="12">#REF!</definedName>
    <definedName name="indireaj" localSheetId="13">#REF!</definedName>
    <definedName name="indireaj" localSheetId="14">#REF!</definedName>
    <definedName name="indireaj" localSheetId="6">#REF!</definedName>
    <definedName name="indireaj">#REF!</definedName>
    <definedName name="infra" localSheetId="4">#REF!</definedName>
    <definedName name="infra" localSheetId="7">#REF!</definedName>
    <definedName name="infra" localSheetId="8">#REF!</definedName>
    <definedName name="infra" localSheetId="9">#REF!</definedName>
    <definedName name="infra" localSheetId="10">#REF!</definedName>
    <definedName name="infra" localSheetId="11">#REF!</definedName>
    <definedName name="infra" localSheetId="12">#REF!</definedName>
    <definedName name="infra" localSheetId="13">#REF!</definedName>
    <definedName name="infra" localSheetId="14">#REF!</definedName>
    <definedName name="infra" localSheetId="6">#REF!</definedName>
    <definedName name="infra">#REF!</definedName>
    <definedName name="INFRAESTRUCTURA" localSheetId="4">#REF!</definedName>
    <definedName name="INFRAESTRUCTURA" localSheetId="7">#REF!</definedName>
    <definedName name="INFRAESTRUCTURA" localSheetId="8">#REF!</definedName>
    <definedName name="INFRAESTRUCTURA" localSheetId="9">#REF!</definedName>
    <definedName name="INFRAESTRUCTURA" localSheetId="10">#REF!</definedName>
    <definedName name="INFRAESTRUCTURA" localSheetId="11">#REF!</definedName>
    <definedName name="INFRAESTRUCTURA" localSheetId="12">#REF!</definedName>
    <definedName name="INFRAESTRUCTURA" localSheetId="13">#REF!</definedName>
    <definedName name="INFRAESTRUCTURA" localSheetId="14">#REF!</definedName>
    <definedName name="INFRAESTRUCTURA" localSheetId="6">#REF!</definedName>
    <definedName name="INFRAESTRUCTURA">#REF!</definedName>
    <definedName name="Insumos_Edificios" localSheetId="4">#REF!</definedName>
    <definedName name="Insumos_Edificios" localSheetId="7">#REF!</definedName>
    <definedName name="Insumos_Edificios" localSheetId="8">#REF!</definedName>
    <definedName name="Insumos_Edificios" localSheetId="9">#REF!</definedName>
    <definedName name="Insumos_Edificios" localSheetId="10">#REF!</definedName>
    <definedName name="Insumos_Edificios" localSheetId="11">#REF!</definedName>
    <definedName name="Insumos_Edificios" localSheetId="12">#REF!</definedName>
    <definedName name="Insumos_Edificios" localSheetId="13">#REF!</definedName>
    <definedName name="Insumos_Edificios" localSheetId="14">#REF!</definedName>
    <definedName name="Insumos_Edificios" localSheetId="6">#REF!</definedName>
    <definedName name="Insumos_Edificios">#REF!</definedName>
    <definedName name="Insumos111" localSheetId="4">#REF!</definedName>
    <definedName name="Insumos111" localSheetId="7">#REF!</definedName>
    <definedName name="Insumos111" localSheetId="8">#REF!</definedName>
    <definedName name="Insumos111" localSheetId="9">#REF!</definedName>
    <definedName name="Insumos111" localSheetId="10">#REF!</definedName>
    <definedName name="Insumos111" localSheetId="11">#REF!</definedName>
    <definedName name="Insumos111" localSheetId="12">#REF!</definedName>
    <definedName name="Insumos111" localSheetId="13">#REF!</definedName>
    <definedName name="Insumos111" localSheetId="14">#REF!</definedName>
    <definedName name="Insumos111" localSheetId="6">#REF!</definedName>
    <definedName name="Insumos111">#REF!</definedName>
    <definedName name="int" localSheetId="4">#REF!</definedName>
    <definedName name="int" localSheetId="7">#REF!</definedName>
    <definedName name="int" localSheetId="8">#REF!</definedName>
    <definedName name="int" localSheetId="9">#REF!</definedName>
    <definedName name="int" localSheetId="10">#REF!</definedName>
    <definedName name="int" localSheetId="11">#REF!</definedName>
    <definedName name="int" localSheetId="12">#REF!</definedName>
    <definedName name="int" localSheetId="13">#REF!</definedName>
    <definedName name="int" localSheetId="14">#REF!</definedName>
    <definedName name="int" localSheetId="6">#REF!</definedName>
    <definedName name="int">#REF!</definedName>
    <definedName name="Interes" localSheetId="4">#REF!</definedName>
    <definedName name="Interes" localSheetId="7">#REF!</definedName>
    <definedName name="Interes" localSheetId="8">#REF!</definedName>
    <definedName name="Interes" localSheetId="9">#REF!</definedName>
    <definedName name="Interes" localSheetId="10">#REF!</definedName>
    <definedName name="Interes" localSheetId="11">#REF!</definedName>
    <definedName name="Interes" localSheetId="12">#REF!</definedName>
    <definedName name="Interes" localSheetId="13">#REF!</definedName>
    <definedName name="Interes" localSheetId="14">#REF!</definedName>
    <definedName name="Interes" localSheetId="6">#REF!</definedName>
    <definedName name="Interes">#REF!</definedName>
    <definedName name="intereses" localSheetId="4">#REF!*'5- COSTO FINANCIERO AFD'!Tasa_de_Interés/#REF!</definedName>
    <definedName name="intereses" localSheetId="7">#REF!*'ESTRUCTURA DE COSTOS T1'!Tasa_de_Interés/#REF!</definedName>
    <definedName name="intereses" localSheetId="8">#REF!*'ESTRUCTURA DE COSTOS T2'!Tasa_de_Interés/#REF!</definedName>
    <definedName name="intereses" localSheetId="9">#REF!*'ESTRUCTURA DE COSTOS T3'!Tasa_de_Interés/#REF!</definedName>
    <definedName name="intereses" localSheetId="10">#REF!*'ESTRUCTURA DE COSTOS T4'!Tasa_de_Interés/#REF!</definedName>
    <definedName name="intereses" localSheetId="11">#REF!*'ESTRUCTURA DE COSTOS T5'!Tasa_de_Interés/#REF!</definedName>
    <definedName name="intereses" localSheetId="12">#REF!*'ESTRUCTURA DE COSTOS T6'!Tasa_de_Interés/#REF!</definedName>
    <definedName name="intereses" localSheetId="13">#REF!*'ESTRUCTURA DE COSTOS T7'!Tasa_de_Interés/#REF!</definedName>
    <definedName name="intereses" localSheetId="14">#REF!*'ESTRUCTURA DE COSTOS T8'!Tasa_de_Interés/#REF!</definedName>
    <definedName name="intereses" localSheetId="6">#REF!*'RESUMEN PARA PLATAFORMA '!Tasa_de_Interés/#REF!</definedName>
    <definedName name="intereses">#REF!*Tasa_de_Interés/#REF!</definedName>
    <definedName name="Interest" localSheetId="4">-IPMT('5- COSTO FINANCIERO AFD'!Interest_Rate/12,'5- COSTO FINANCIERO AFD'!Payment_Number,'5- COSTO FINANCIERO AFD'!Number_of_Payments,'5- COSTO FINANCIERO AFD'!Loan_Amount)</definedName>
    <definedName name="Interest" localSheetId="7">-IPMT('ESTRUCTURA DE COSTOS T1'!Interest_Rate/12,'ESTRUCTURA DE COSTOS T1'!Payment_Number,'ESTRUCTURA DE COSTOS T1'!Number_of_Payments,'ESTRUCTURA DE COSTOS T1'!Loan_Amount)</definedName>
    <definedName name="Interest" localSheetId="8">-IPMT('ESTRUCTURA DE COSTOS T2'!Interest_Rate/12,'ESTRUCTURA DE COSTOS T2'!Payment_Number,'ESTRUCTURA DE COSTOS T2'!Number_of_Payments,'ESTRUCTURA DE COSTOS T2'!Loan_Amount)</definedName>
    <definedName name="Interest" localSheetId="9">-IPMT('ESTRUCTURA DE COSTOS T3'!Interest_Rate/12,'ESTRUCTURA DE COSTOS T3'!Payment_Number,'ESTRUCTURA DE COSTOS T3'!Number_of_Payments,'ESTRUCTURA DE COSTOS T3'!Loan_Amount)</definedName>
    <definedName name="Interest" localSheetId="10">-IPMT('ESTRUCTURA DE COSTOS T4'!Interest_Rate/12,'ESTRUCTURA DE COSTOS T4'!Payment_Number,'ESTRUCTURA DE COSTOS T4'!Number_of_Payments,'ESTRUCTURA DE COSTOS T4'!Loan_Amount)</definedName>
    <definedName name="Interest" localSheetId="11">-IPMT('ESTRUCTURA DE COSTOS T5'!Interest_Rate/12,'ESTRUCTURA DE COSTOS T5'!Payment_Number,'ESTRUCTURA DE COSTOS T5'!Number_of_Payments,'ESTRUCTURA DE COSTOS T5'!Loan_Amount)</definedName>
    <definedName name="Interest" localSheetId="12">-IPMT('ESTRUCTURA DE COSTOS T6'!Interest_Rate/12,'ESTRUCTURA DE COSTOS T6'!Payment_Number,'ESTRUCTURA DE COSTOS T6'!Number_of_Payments,'ESTRUCTURA DE COSTOS T6'!Loan_Amount)</definedName>
    <definedName name="Interest" localSheetId="13">-IPMT('ESTRUCTURA DE COSTOS T7'!Interest_Rate/12,'ESTRUCTURA DE COSTOS T7'!Payment_Number,'ESTRUCTURA DE COSTOS T7'!Number_of_Payments,'ESTRUCTURA DE COSTOS T7'!Loan_Amount)</definedName>
    <definedName name="Interest" localSheetId="14">-IPMT('ESTRUCTURA DE COSTOS T8'!Interest_Rate/12,'ESTRUCTURA DE COSTOS T8'!Payment_Number,'ESTRUCTURA DE COSTOS T8'!Number_of_Payments,'ESTRUCTURA DE COSTOS T8'!Loan_Amount)</definedName>
    <definedName name="Interest" localSheetId="6">-IPMT('RESUMEN PARA PLATAFORMA '!Interest_Rate/12,'RESUMEN PARA PLATAFORMA '!Payment_Number,'RESUMEN PARA PLATAFORMA '!Number_of_Payments,'RESUMEN PARA PLATAFORMA '!Loan_Amount)</definedName>
    <definedName name="Interest">-IPMT(Interest_Rate/12,Payment_Number,Number_of_Payments,Loan_Amount)</definedName>
    <definedName name="Interest_Rate" localSheetId="4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 localSheetId="10">#REF!</definedName>
    <definedName name="Interest_Rate" localSheetId="11">#REF!</definedName>
    <definedName name="Interest_Rate" localSheetId="12">#REF!</definedName>
    <definedName name="Interest_Rate" localSheetId="13">#REF!</definedName>
    <definedName name="Interest_Rate" localSheetId="14">#REF!</definedName>
    <definedName name="Interest_Rate" localSheetId="6">#REF!</definedName>
    <definedName name="Interest_Rate">#REF!</definedName>
    <definedName name="ioio" localSheetId="4" hidden="1">#REF!</definedName>
    <definedName name="ioio" localSheetId="7" hidden="1">#REF!</definedName>
    <definedName name="ioio" localSheetId="8" hidden="1">#REF!</definedName>
    <definedName name="ioio" localSheetId="9" hidden="1">#REF!</definedName>
    <definedName name="ioio" localSheetId="10" hidden="1">#REF!</definedName>
    <definedName name="ioio" localSheetId="11" hidden="1">#REF!</definedName>
    <definedName name="ioio" localSheetId="12" hidden="1">#REF!</definedName>
    <definedName name="ioio" localSheetId="13" hidden="1">#REF!</definedName>
    <definedName name="ioio" localSheetId="14" hidden="1">#REF!</definedName>
    <definedName name="ioio" localSheetId="6" hidden="1">#REF!</definedName>
    <definedName name="ioio" hidden="1">#REF!</definedName>
    <definedName name="ioioio" localSheetId="4" hidden="1">#REF!</definedName>
    <definedName name="ioioio" localSheetId="7" hidden="1">#REF!</definedName>
    <definedName name="ioioio" localSheetId="8" hidden="1">#REF!</definedName>
    <definedName name="ioioio" localSheetId="9" hidden="1">#REF!</definedName>
    <definedName name="ioioio" localSheetId="10" hidden="1">#REF!</definedName>
    <definedName name="ioioio" localSheetId="11" hidden="1">#REF!</definedName>
    <definedName name="ioioio" localSheetId="12" hidden="1">#REF!</definedName>
    <definedName name="ioioio" localSheetId="13" hidden="1">#REF!</definedName>
    <definedName name="ioioio" localSheetId="14" hidden="1">#REF!</definedName>
    <definedName name="ioioio" localSheetId="6" hidden="1">#REF!</definedName>
    <definedName name="ioioio" hidden="1">#REF!</definedName>
    <definedName name="ioioioi" localSheetId="4" hidden="1">#REF!</definedName>
    <definedName name="ioioioi" localSheetId="7" hidden="1">#REF!</definedName>
    <definedName name="ioioioi" localSheetId="8" hidden="1">#REF!</definedName>
    <definedName name="ioioioi" localSheetId="9" hidden="1">#REF!</definedName>
    <definedName name="ioioioi" localSheetId="10" hidden="1">#REF!</definedName>
    <definedName name="ioioioi" localSheetId="11" hidden="1">#REF!</definedName>
    <definedName name="ioioioi" localSheetId="12" hidden="1">#REF!</definedName>
    <definedName name="ioioioi" localSheetId="13" hidden="1">#REF!</definedName>
    <definedName name="ioioioi" localSheetId="14" hidden="1">#REF!</definedName>
    <definedName name="ioioioi" localSheetId="6" hidden="1">#REF!</definedName>
    <definedName name="ioioioi" hidden="1">#REF!</definedName>
    <definedName name="ioioioioioio" localSheetId="4" hidden="1">#REF!</definedName>
    <definedName name="ioioioioioio" localSheetId="7" hidden="1">#REF!</definedName>
    <definedName name="ioioioioioio" localSheetId="8" hidden="1">#REF!</definedName>
    <definedName name="ioioioioioio" localSheetId="9" hidden="1">#REF!</definedName>
    <definedName name="ioioioioioio" localSheetId="10" hidden="1">#REF!</definedName>
    <definedName name="ioioioioioio" localSheetId="11" hidden="1">#REF!</definedName>
    <definedName name="ioioioioioio" localSheetId="12" hidden="1">#REF!</definedName>
    <definedName name="ioioioioioio" localSheetId="13" hidden="1">#REF!</definedName>
    <definedName name="ioioioioioio" localSheetId="14" hidden="1">#REF!</definedName>
    <definedName name="ioioioioioio" localSheetId="6" hidden="1">#REF!</definedName>
    <definedName name="ioioioioioio" hidden="1">#REF!</definedName>
    <definedName name="ioioioioioiooioiooi" localSheetId="4" hidden="1">#REF!</definedName>
    <definedName name="ioioioioioiooioiooi" localSheetId="7" hidden="1">#REF!</definedName>
    <definedName name="ioioioioioiooioiooi" localSheetId="8" hidden="1">#REF!</definedName>
    <definedName name="ioioioioioiooioiooi" localSheetId="9" hidden="1">#REF!</definedName>
    <definedName name="ioioioioioiooioiooi" localSheetId="10" hidden="1">#REF!</definedName>
    <definedName name="ioioioioioiooioiooi" localSheetId="11" hidden="1">#REF!</definedName>
    <definedName name="ioioioioioiooioiooi" localSheetId="12" hidden="1">#REF!</definedName>
    <definedName name="ioioioioioiooioiooi" localSheetId="13" hidden="1">#REF!</definedName>
    <definedName name="ioioioioioiooioiooi" localSheetId="14" hidden="1">#REF!</definedName>
    <definedName name="ioioioioioiooioiooi" localSheetId="6" hidden="1">#REF!</definedName>
    <definedName name="ioioioioioiooioiooi" hidden="1">#REF!</definedName>
    <definedName name="Ite_Cod" localSheetId="4">#REF!</definedName>
    <definedName name="Ite_Cod" localSheetId="7">#REF!</definedName>
    <definedName name="Ite_Cod" localSheetId="8">#REF!</definedName>
    <definedName name="Ite_Cod" localSheetId="9">#REF!</definedName>
    <definedName name="Ite_Cod" localSheetId="10">#REF!</definedName>
    <definedName name="Ite_Cod" localSheetId="11">#REF!</definedName>
    <definedName name="Ite_Cod" localSheetId="12">#REF!</definedName>
    <definedName name="Ite_Cod" localSheetId="13">#REF!</definedName>
    <definedName name="Ite_Cod" localSheetId="14">#REF!</definedName>
    <definedName name="Ite_Cod" localSheetId="6">#REF!</definedName>
    <definedName name="Ite_Cod">#REF!</definedName>
    <definedName name="Ite_Pad" localSheetId="4">#REF!</definedName>
    <definedName name="Ite_Pad" localSheetId="7">#REF!</definedName>
    <definedName name="Ite_Pad" localSheetId="8">#REF!</definedName>
    <definedName name="Ite_Pad" localSheetId="9">#REF!</definedName>
    <definedName name="Ite_Pad" localSheetId="10">#REF!</definedName>
    <definedName name="Ite_Pad" localSheetId="11">#REF!</definedName>
    <definedName name="Ite_Pad" localSheetId="12">#REF!</definedName>
    <definedName name="Ite_Pad" localSheetId="13">#REF!</definedName>
    <definedName name="Ite_Pad" localSheetId="14">#REF!</definedName>
    <definedName name="Ite_Pad" localSheetId="6">#REF!</definedName>
    <definedName name="Ite_Pad">#REF!</definedName>
    <definedName name="Item_D_G" localSheetId="4">#REF!</definedName>
    <definedName name="Item_D_G" localSheetId="7">#REF!</definedName>
    <definedName name="Item_D_G" localSheetId="8">#REF!</definedName>
    <definedName name="Item_D_G" localSheetId="9">#REF!</definedName>
    <definedName name="Item_D_G" localSheetId="10">#REF!</definedName>
    <definedName name="Item_D_G" localSheetId="11">#REF!</definedName>
    <definedName name="Item_D_G" localSheetId="12">#REF!</definedName>
    <definedName name="Item_D_G" localSheetId="13">#REF!</definedName>
    <definedName name="Item_D_G" localSheetId="14">#REF!</definedName>
    <definedName name="Item_D_G" localSheetId="6">#REF!</definedName>
    <definedName name="Item_D_G">#REF!</definedName>
    <definedName name="ITEMIZADO" localSheetId="4">#REF!</definedName>
    <definedName name="ITEMIZADO" localSheetId="7">#REF!</definedName>
    <definedName name="ITEMIZADO" localSheetId="8">#REF!</definedName>
    <definedName name="ITEMIZADO" localSheetId="9">#REF!</definedName>
    <definedName name="ITEMIZADO" localSheetId="10">#REF!</definedName>
    <definedName name="ITEMIZADO" localSheetId="11">#REF!</definedName>
    <definedName name="ITEMIZADO" localSheetId="12">#REF!</definedName>
    <definedName name="ITEMIZADO" localSheetId="13">#REF!</definedName>
    <definedName name="ITEMIZADO" localSheetId="14">#REF!</definedName>
    <definedName name="ITEMIZADO" localSheetId="6">#REF!</definedName>
    <definedName name="ITEMIZADO">#REF!</definedName>
    <definedName name="ITEMIZADO_DE_CUBIERTAS" localSheetId="4">#REF!</definedName>
    <definedName name="ITEMIZADO_DE_CUBIERTAS" localSheetId="7">#REF!</definedName>
    <definedName name="ITEMIZADO_DE_CUBIERTAS" localSheetId="8">#REF!</definedName>
    <definedName name="ITEMIZADO_DE_CUBIERTAS" localSheetId="9">#REF!</definedName>
    <definedName name="ITEMIZADO_DE_CUBIERTAS" localSheetId="10">#REF!</definedName>
    <definedName name="ITEMIZADO_DE_CUBIERTAS" localSheetId="11">#REF!</definedName>
    <definedName name="ITEMIZADO_DE_CUBIERTAS" localSheetId="12">#REF!</definedName>
    <definedName name="ITEMIZADO_DE_CUBIERTAS" localSheetId="13">#REF!</definedName>
    <definedName name="ITEMIZADO_DE_CUBIERTAS" localSheetId="14">#REF!</definedName>
    <definedName name="ITEMIZADO_DE_CUBIERTAS" localSheetId="6">#REF!</definedName>
    <definedName name="ITEMIZADO_DE_CUBIERTAS">#REF!</definedName>
    <definedName name="ITEMS" localSheetId="4">#REF!</definedName>
    <definedName name="ITEMS" localSheetId="7">#REF!</definedName>
    <definedName name="ITEMS" localSheetId="8">#REF!</definedName>
    <definedName name="ITEMS" localSheetId="9">#REF!</definedName>
    <definedName name="ITEMS" localSheetId="10">#REF!</definedName>
    <definedName name="ITEMS" localSheetId="11">#REF!</definedName>
    <definedName name="ITEMS" localSheetId="12">#REF!</definedName>
    <definedName name="ITEMS" localSheetId="13">#REF!</definedName>
    <definedName name="ITEMS" localSheetId="14">#REF!</definedName>
    <definedName name="ITEMS" localSheetId="6">#REF!</definedName>
    <definedName name="ITEMS">#REF!</definedName>
    <definedName name="items_apoyo" localSheetId="4">#REF!</definedName>
    <definedName name="items_apoyo" localSheetId="7">#REF!</definedName>
    <definedName name="items_apoyo" localSheetId="8">#REF!</definedName>
    <definedName name="items_apoyo" localSheetId="9">#REF!</definedName>
    <definedName name="items_apoyo" localSheetId="10">#REF!</definedName>
    <definedName name="items_apoyo" localSheetId="11">#REF!</definedName>
    <definedName name="items_apoyo" localSheetId="12">#REF!</definedName>
    <definedName name="items_apoyo" localSheetId="13">#REF!</definedName>
    <definedName name="items_apoyo" localSheetId="14">#REF!</definedName>
    <definedName name="items_apoyo" localSheetId="6">#REF!</definedName>
    <definedName name="items_apoyo">#REF!</definedName>
    <definedName name="itemsfinan" localSheetId="4">#REF!</definedName>
    <definedName name="itemsfinan" localSheetId="7">#REF!</definedName>
    <definedName name="itemsfinan" localSheetId="8">#REF!</definedName>
    <definedName name="itemsfinan" localSheetId="9">#REF!</definedName>
    <definedName name="itemsfinan" localSheetId="10">#REF!</definedName>
    <definedName name="itemsfinan" localSheetId="11">#REF!</definedName>
    <definedName name="itemsfinan" localSheetId="12">#REF!</definedName>
    <definedName name="itemsfinan" localSheetId="13">#REF!</definedName>
    <definedName name="itemsfinan" localSheetId="14">#REF!</definedName>
    <definedName name="itemsfinan" localSheetId="6">#REF!</definedName>
    <definedName name="itemsfinan">#REF!</definedName>
    <definedName name="iu" localSheetId="4" hidden="1">#REF!</definedName>
    <definedName name="iu" localSheetId="7" hidden="1">#REF!</definedName>
    <definedName name="iu" localSheetId="8" hidden="1">#REF!</definedName>
    <definedName name="iu" localSheetId="9" hidden="1">#REF!</definedName>
    <definedName name="iu" localSheetId="10" hidden="1">#REF!</definedName>
    <definedName name="iu" localSheetId="11" hidden="1">#REF!</definedName>
    <definedName name="iu" localSheetId="12" hidden="1">#REF!</definedName>
    <definedName name="iu" localSheetId="13" hidden="1">#REF!</definedName>
    <definedName name="iu" localSheetId="14" hidden="1">#REF!</definedName>
    <definedName name="iu" localSheetId="6" hidden="1">#REF!</definedName>
    <definedName name="iu" hidden="1">#REF!</definedName>
    <definedName name="IVA" localSheetId="4">#REF!</definedName>
    <definedName name="IVA" localSheetId="7">#REF!</definedName>
    <definedName name="IVA" localSheetId="8">#REF!</definedName>
    <definedName name="IVA" localSheetId="9">#REF!</definedName>
    <definedName name="IVA" localSheetId="10">#REF!</definedName>
    <definedName name="IVA" localSheetId="11">#REF!</definedName>
    <definedName name="IVA" localSheetId="12">#REF!</definedName>
    <definedName name="IVA" localSheetId="13">#REF!</definedName>
    <definedName name="IVA" localSheetId="14">#REF!</definedName>
    <definedName name="IVA" localSheetId="6">#REF!</definedName>
    <definedName name="IVA">#REF!</definedName>
    <definedName name="j" localSheetId="4">#REF!</definedName>
    <definedName name="j" localSheetId="7">#REF!</definedName>
    <definedName name="j" localSheetId="8">#REF!</definedName>
    <definedName name="j" localSheetId="9">#REF!</definedName>
    <definedName name="j" localSheetId="10">#REF!</definedName>
    <definedName name="j" localSheetId="11">#REF!</definedName>
    <definedName name="j" localSheetId="12">#REF!</definedName>
    <definedName name="j" localSheetId="13">#REF!</definedName>
    <definedName name="j" localSheetId="14">#REF!</definedName>
    <definedName name="j" localSheetId="6">#REF!</definedName>
    <definedName name="j">#REF!</definedName>
    <definedName name="ji" localSheetId="4">#REF!</definedName>
    <definedName name="ji" localSheetId="7">#REF!</definedName>
    <definedName name="ji" localSheetId="8">#REF!</definedName>
    <definedName name="ji" localSheetId="9">#REF!</definedName>
    <definedName name="ji" localSheetId="10">#REF!</definedName>
    <definedName name="ji" localSheetId="11">#REF!</definedName>
    <definedName name="ji" localSheetId="12">#REF!</definedName>
    <definedName name="ji" localSheetId="13">#REF!</definedName>
    <definedName name="ji" localSheetId="14">#REF!</definedName>
    <definedName name="ji" localSheetId="6">#REF!</definedName>
    <definedName name="ji">#REF!</definedName>
    <definedName name="JJ" localSheetId="4">#REF!</definedName>
    <definedName name="JJ" localSheetId="7">#REF!</definedName>
    <definedName name="JJ" localSheetId="8">#REF!</definedName>
    <definedName name="JJ" localSheetId="9">#REF!</definedName>
    <definedName name="JJ" localSheetId="10">#REF!</definedName>
    <definedName name="JJ" localSheetId="11">#REF!</definedName>
    <definedName name="JJ" localSheetId="12">#REF!</definedName>
    <definedName name="JJ" localSheetId="13">#REF!</definedName>
    <definedName name="JJ" localSheetId="14">#REF!</definedName>
    <definedName name="JJ" localSheetId="6">#REF!</definedName>
    <definedName name="JJ">#REF!</definedName>
    <definedName name="jjj" localSheetId="7" hidden="1">{#N/A,#N/A,FALSE,"Ag_Cardozo";#N/A,#N/A,FALSE,"Cardozo";#N/A,#N/A,FALSE,"Ortiz";#N/A,#N/A,FALSE,"Ag_Ortiz";#N/A,#N/A,FALSE,"Cabrera";#N/A,#N/A,FALSE,"Ag_Cabrera"}</definedName>
    <definedName name="jjj" localSheetId="8" hidden="1">{#N/A,#N/A,FALSE,"Ag_Cardozo";#N/A,#N/A,FALSE,"Cardozo";#N/A,#N/A,FALSE,"Ortiz";#N/A,#N/A,FALSE,"Ag_Ortiz";#N/A,#N/A,FALSE,"Cabrera";#N/A,#N/A,FALSE,"Ag_Cabrera"}</definedName>
    <definedName name="jjj" localSheetId="9" hidden="1">{#N/A,#N/A,FALSE,"Ag_Cardozo";#N/A,#N/A,FALSE,"Cardozo";#N/A,#N/A,FALSE,"Ortiz";#N/A,#N/A,FALSE,"Ag_Ortiz";#N/A,#N/A,FALSE,"Cabrera";#N/A,#N/A,FALSE,"Ag_Cabrera"}</definedName>
    <definedName name="jjj" localSheetId="10" hidden="1">{#N/A,#N/A,FALSE,"Ag_Cardozo";#N/A,#N/A,FALSE,"Cardozo";#N/A,#N/A,FALSE,"Ortiz";#N/A,#N/A,FALSE,"Ag_Ortiz";#N/A,#N/A,FALSE,"Cabrera";#N/A,#N/A,FALSE,"Ag_Cabrera"}</definedName>
    <definedName name="jjj" localSheetId="11" hidden="1">{#N/A,#N/A,FALSE,"Ag_Cardozo";#N/A,#N/A,FALSE,"Cardozo";#N/A,#N/A,FALSE,"Ortiz";#N/A,#N/A,FALSE,"Ag_Ortiz";#N/A,#N/A,FALSE,"Cabrera";#N/A,#N/A,FALSE,"Ag_Cabrera"}</definedName>
    <definedName name="jjj" localSheetId="12" hidden="1">{#N/A,#N/A,FALSE,"Ag_Cardozo";#N/A,#N/A,FALSE,"Cardozo";#N/A,#N/A,FALSE,"Ortiz";#N/A,#N/A,FALSE,"Ag_Ortiz";#N/A,#N/A,FALSE,"Cabrera";#N/A,#N/A,FALSE,"Ag_Cabrera"}</definedName>
    <definedName name="jjj" localSheetId="13" hidden="1">{#N/A,#N/A,FALSE,"Ag_Cardozo";#N/A,#N/A,FALSE,"Cardozo";#N/A,#N/A,FALSE,"Ortiz";#N/A,#N/A,FALSE,"Ag_Ortiz";#N/A,#N/A,FALSE,"Cabrera";#N/A,#N/A,FALSE,"Ag_Cabrera"}</definedName>
    <definedName name="jjj" localSheetId="14" hidden="1">{#N/A,#N/A,FALSE,"Ag_Cardozo";#N/A,#N/A,FALSE,"Cardozo";#N/A,#N/A,FALSE,"Ortiz";#N/A,#N/A,FALSE,"Ag_Ortiz";#N/A,#N/A,FALSE,"Cabrera";#N/A,#N/A,FALSE,"Ag_Cabrera"}</definedName>
    <definedName name="jjj" hidden="1">{#N/A,#N/A,FALSE,"Ag_Cardozo";#N/A,#N/A,FALSE,"Cardozo";#N/A,#N/A,FALSE,"Ortiz";#N/A,#N/A,FALSE,"Ag_Ortiz";#N/A,#N/A,FALSE,"Cabrera";#N/A,#N/A,FALSE,"Ag_Cabrera"}</definedName>
    <definedName name="jjjjjjjj" localSheetId="4" hidden="1">#REF!</definedName>
    <definedName name="jjjjjjjj" localSheetId="7" hidden="1">#REF!</definedName>
    <definedName name="jjjjjjjj" localSheetId="8" hidden="1">#REF!</definedName>
    <definedName name="jjjjjjjj" localSheetId="9" hidden="1">#REF!</definedName>
    <definedName name="jjjjjjjj" localSheetId="10" hidden="1">#REF!</definedName>
    <definedName name="jjjjjjjj" localSheetId="11" hidden="1">#REF!</definedName>
    <definedName name="jjjjjjjj" localSheetId="12" hidden="1">#REF!</definedName>
    <definedName name="jjjjjjjj" localSheetId="13" hidden="1">#REF!</definedName>
    <definedName name="jjjjjjjj" localSheetId="14" hidden="1">#REF!</definedName>
    <definedName name="jjjjjjjj" localSheetId="6" hidden="1">#REF!</definedName>
    <definedName name="jjjjjjjj" hidden="1">#REF!</definedName>
    <definedName name="jm" localSheetId="4" hidden="1">#REF!</definedName>
    <definedName name="jm" localSheetId="7" hidden="1">#REF!</definedName>
    <definedName name="jm" localSheetId="8" hidden="1">#REF!</definedName>
    <definedName name="jm" localSheetId="9" hidden="1">#REF!</definedName>
    <definedName name="jm" localSheetId="10" hidden="1">#REF!</definedName>
    <definedName name="jm" localSheetId="11" hidden="1">#REF!</definedName>
    <definedName name="jm" localSheetId="12" hidden="1">#REF!</definedName>
    <definedName name="jm" localSheetId="13" hidden="1">#REF!</definedName>
    <definedName name="jm" localSheetId="14" hidden="1">#REF!</definedName>
    <definedName name="jm" localSheetId="6" hidden="1">#REF!</definedName>
    <definedName name="jm" hidden="1">#REF!</definedName>
    <definedName name="ju64j" localSheetId="4" hidden="1">#REF!</definedName>
    <definedName name="ju64j" localSheetId="7" hidden="1">#REF!</definedName>
    <definedName name="ju64j" localSheetId="8" hidden="1">#REF!</definedName>
    <definedName name="ju64j" localSheetId="9" hidden="1">#REF!</definedName>
    <definedName name="ju64j" localSheetId="10" hidden="1">#REF!</definedName>
    <definedName name="ju64j" localSheetId="11" hidden="1">#REF!</definedName>
    <definedName name="ju64j" localSheetId="12" hidden="1">#REF!</definedName>
    <definedName name="ju64j" localSheetId="13" hidden="1">#REF!</definedName>
    <definedName name="ju64j" localSheetId="14" hidden="1">#REF!</definedName>
    <definedName name="ju64j" localSheetId="6" hidden="1">#REF!</definedName>
    <definedName name="ju64j" hidden="1">#REF!</definedName>
    <definedName name="k" localSheetId="4" hidden="1">#REF!</definedName>
    <definedName name="k" localSheetId="7" hidden="1">#REF!</definedName>
    <definedName name="k" localSheetId="8" hidden="1">#REF!</definedName>
    <definedName name="k" localSheetId="9" hidden="1">#REF!</definedName>
    <definedName name="k" localSheetId="10" hidden="1">#REF!</definedName>
    <definedName name="k" localSheetId="11" hidden="1">#REF!</definedName>
    <definedName name="k" localSheetId="12" hidden="1">#REF!</definedName>
    <definedName name="k" localSheetId="13" hidden="1">#REF!</definedName>
    <definedName name="k" localSheetId="14" hidden="1">#REF!</definedName>
    <definedName name="k" localSheetId="6" hidden="1">#REF!</definedName>
    <definedName name="k" hidden="1">#REF!</definedName>
    <definedName name="kcr" localSheetId="4">#REF!</definedName>
    <definedName name="kcr" localSheetId="7">#REF!</definedName>
    <definedName name="kcr" localSheetId="8">#REF!</definedName>
    <definedName name="kcr" localSheetId="9">#REF!</definedName>
    <definedName name="kcr" localSheetId="10">#REF!</definedName>
    <definedName name="kcr" localSheetId="11">#REF!</definedName>
    <definedName name="kcr" localSheetId="12">#REF!</definedName>
    <definedName name="kcr" localSheetId="13">#REF!</definedName>
    <definedName name="kcr" localSheetId="14">#REF!</definedName>
    <definedName name="kcr" localSheetId="6">#REF!</definedName>
    <definedName name="kcr">#REF!</definedName>
    <definedName name="kf" localSheetId="4">#REF!</definedName>
    <definedName name="kf" localSheetId="7">#REF!</definedName>
    <definedName name="kf" localSheetId="8">#REF!</definedName>
    <definedName name="kf" localSheetId="9">#REF!</definedName>
    <definedName name="kf" localSheetId="10">#REF!</definedName>
    <definedName name="kf" localSheetId="11">#REF!</definedName>
    <definedName name="kf" localSheetId="12">#REF!</definedName>
    <definedName name="kf" localSheetId="13">#REF!</definedName>
    <definedName name="kf" localSheetId="14">#REF!</definedName>
    <definedName name="kf" localSheetId="6">#REF!</definedName>
    <definedName name="kf">#REF!</definedName>
    <definedName name="kjh" localSheetId="4">#REF!</definedName>
    <definedName name="kjh" localSheetId="7">#REF!</definedName>
    <definedName name="kjh" localSheetId="8">#REF!</definedName>
    <definedName name="kjh" localSheetId="9">#REF!</definedName>
    <definedName name="kjh" localSheetId="10">#REF!</definedName>
    <definedName name="kjh" localSheetId="11">#REF!</definedName>
    <definedName name="kjh" localSheetId="12">#REF!</definedName>
    <definedName name="kjh" localSheetId="13">#REF!</definedName>
    <definedName name="kjh" localSheetId="14">#REF!</definedName>
    <definedName name="kjh" localSheetId="6">#REF!</definedName>
    <definedName name="kjh">#REF!</definedName>
    <definedName name="kk" localSheetId="4" hidden="1">#REF!</definedName>
    <definedName name="kk" localSheetId="7" hidden="1">#REF!</definedName>
    <definedName name="kk" localSheetId="8" hidden="1">#REF!</definedName>
    <definedName name="kk" localSheetId="9" hidden="1">#REF!</definedName>
    <definedName name="kk" localSheetId="10" hidden="1">#REF!</definedName>
    <definedName name="kk" localSheetId="11" hidden="1">#REF!</definedName>
    <definedName name="kk" localSheetId="12" hidden="1">#REF!</definedName>
    <definedName name="kk" localSheetId="13" hidden="1">#REF!</definedName>
    <definedName name="kk" localSheetId="14" hidden="1">#REF!</definedName>
    <definedName name="kk" localSheetId="6" hidden="1">#REF!</definedName>
    <definedName name="kk" hidden="1">#REF!</definedName>
    <definedName name="kkk" localSheetId="7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8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9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10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11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12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13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localSheetId="14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kk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kl" localSheetId="4">#REF!</definedName>
    <definedName name="kl" localSheetId="7">#REF!</definedName>
    <definedName name="kl" localSheetId="8">#REF!</definedName>
    <definedName name="kl" localSheetId="9">#REF!</definedName>
    <definedName name="kl" localSheetId="10">#REF!</definedName>
    <definedName name="kl" localSheetId="11">#REF!</definedName>
    <definedName name="kl" localSheetId="12">#REF!</definedName>
    <definedName name="kl" localSheetId="13">#REF!</definedName>
    <definedName name="kl" localSheetId="14">#REF!</definedName>
    <definedName name="kl" localSheetId="6">#REF!</definedName>
    <definedName name="kl">#REF!</definedName>
    <definedName name="klks" localSheetId="4" hidden="1">#REF!</definedName>
    <definedName name="klks" localSheetId="7" hidden="1">#REF!</definedName>
    <definedName name="klks" localSheetId="8" hidden="1">#REF!</definedName>
    <definedName name="klks" localSheetId="9" hidden="1">#REF!</definedName>
    <definedName name="klks" localSheetId="10" hidden="1">#REF!</definedName>
    <definedName name="klks" localSheetId="11" hidden="1">#REF!</definedName>
    <definedName name="klks" localSheetId="12" hidden="1">#REF!</definedName>
    <definedName name="klks" localSheetId="13" hidden="1">#REF!</definedName>
    <definedName name="klks" localSheetId="14" hidden="1">#REF!</definedName>
    <definedName name="klks" localSheetId="6" hidden="1">#REF!</definedName>
    <definedName name="klks" hidden="1">#REF!</definedName>
    <definedName name="l" localSheetId="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7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8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9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10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11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12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13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localSheetId="1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.l" localSheetId="4" hidden="1">#REF!</definedName>
    <definedName name="l.l" localSheetId="7" hidden="1">#REF!</definedName>
    <definedName name="l.l" localSheetId="8" hidden="1">#REF!</definedName>
    <definedName name="l.l" localSheetId="9" hidden="1">#REF!</definedName>
    <definedName name="l.l" localSheetId="10" hidden="1">#REF!</definedName>
    <definedName name="l.l" localSheetId="11" hidden="1">#REF!</definedName>
    <definedName name="l.l" localSheetId="12" hidden="1">#REF!</definedName>
    <definedName name="l.l" localSheetId="13" hidden="1">#REF!</definedName>
    <definedName name="l.l" localSheetId="14" hidden="1">#REF!</definedName>
    <definedName name="l.l" localSheetId="6" hidden="1">#REF!</definedName>
    <definedName name="l.l" hidden="1">#REF!</definedName>
    <definedName name="Last_Row" localSheetId="4">IF('5- COSTO FINANCIERO AFD'!Values_Entered,'5- COSTO FINANCIERO AFD'!Header_Row+'5- COSTO FINANCIERO AFD'!Number_of_Payments,'5- COSTO FINANCIERO AFD'!Header_Row)</definedName>
    <definedName name="Last_Row" localSheetId="7">IF('ESTRUCTURA DE COSTOS T1'!Values_Entered,Header_Row+'ESTRUCTURA DE COSTOS T1'!Number_of_Payments,Header_Row)</definedName>
    <definedName name="Last_Row" localSheetId="8">IF('ESTRUCTURA DE COSTOS T2'!Values_Entered,'ESTRUCTURA DE COSTOS T2'!Header_Row+'ESTRUCTURA DE COSTOS T2'!Number_of_Payments,'ESTRUCTURA DE COSTOS T2'!Header_Row)</definedName>
    <definedName name="Last_Row" localSheetId="9">IF('ESTRUCTURA DE COSTOS T3'!Values_Entered,'ESTRUCTURA DE COSTOS T3'!Header_Row+'ESTRUCTURA DE COSTOS T3'!Number_of_Payments,'ESTRUCTURA DE COSTOS T3'!Header_Row)</definedName>
    <definedName name="Last_Row" localSheetId="10">IF('ESTRUCTURA DE COSTOS T4'!Values_Entered,'ESTRUCTURA DE COSTOS T4'!Header_Row+'ESTRUCTURA DE COSTOS T4'!Number_of_Payments,'ESTRUCTURA DE COSTOS T4'!Header_Row)</definedName>
    <definedName name="Last_Row" localSheetId="11">IF('ESTRUCTURA DE COSTOS T5'!Values_Entered,'ESTRUCTURA DE COSTOS T5'!Header_Row+'ESTRUCTURA DE COSTOS T5'!Number_of_Payments,'ESTRUCTURA DE COSTOS T5'!Header_Row)</definedName>
    <definedName name="Last_Row" localSheetId="12">IF('ESTRUCTURA DE COSTOS T6'!Values_Entered,'ESTRUCTURA DE COSTOS T6'!Header_Row+'ESTRUCTURA DE COSTOS T6'!Number_of_Payments,'ESTRUCTURA DE COSTOS T6'!Header_Row)</definedName>
    <definedName name="Last_Row" localSheetId="13">IF('ESTRUCTURA DE COSTOS T7'!Values_Entered,'ESTRUCTURA DE COSTOS T7'!Header_Row+'ESTRUCTURA DE COSTOS T7'!Number_of_Payments,'ESTRUCTURA DE COSTOS T7'!Header_Row)</definedName>
    <definedName name="Last_Row" localSheetId="14">IF('ESTRUCTURA DE COSTOS T8'!Values_Entered,'ESTRUCTURA DE COSTOS T8'!Header_Row+'ESTRUCTURA DE COSTOS T8'!Number_of_Payments,'ESTRUCTURA DE COSTOS T8'!Header_Row)</definedName>
    <definedName name="Last_Row" localSheetId="6">IF('RESUMEN PARA PLATAFORMA '!Values_Entered,'RESUMEN PARA PLATAFORMA '!Header_Row+'RESUMEN PARA PLATAFORMA '!Number_of_Payments,'RESUMEN PARA PLATAFORMA '!Header_Row)</definedName>
    <definedName name="Last_Row">IF(Values_Entered,Header_Row+Number_of_Payments,Header_Row)</definedName>
    <definedName name="lic_dolar" localSheetId="4">#REF!</definedName>
    <definedName name="lic_dolar" localSheetId="7">#REF!</definedName>
    <definedName name="lic_dolar" localSheetId="8">#REF!</definedName>
    <definedName name="lic_dolar" localSheetId="9">#REF!</definedName>
    <definedName name="lic_dolar" localSheetId="10">#REF!</definedName>
    <definedName name="lic_dolar" localSheetId="11">#REF!</definedName>
    <definedName name="lic_dolar" localSheetId="12">#REF!</definedName>
    <definedName name="lic_dolar" localSheetId="13">#REF!</definedName>
    <definedName name="lic_dolar" localSheetId="14">#REF!</definedName>
    <definedName name="lic_dolar" localSheetId="6">#REF!</definedName>
    <definedName name="lic_dolar">#REF!</definedName>
    <definedName name="licit" localSheetId="4">#REF!</definedName>
    <definedName name="licit" localSheetId="7">#REF!</definedName>
    <definedName name="licit" localSheetId="8">#REF!</definedName>
    <definedName name="licit" localSheetId="9">#REF!</definedName>
    <definedName name="licit" localSheetId="10">#REF!</definedName>
    <definedName name="licit" localSheetId="11">#REF!</definedName>
    <definedName name="licit" localSheetId="12">#REF!</definedName>
    <definedName name="licit" localSheetId="13">#REF!</definedName>
    <definedName name="licit" localSheetId="14">#REF!</definedName>
    <definedName name="licit" localSheetId="6">#REF!</definedName>
    <definedName name="licit">#REF!</definedName>
    <definedName name="ligad" localSheetId="4">#REF!</definedName>
    <definedName name="ligad" localSheetId="7">#REF!</definedName>
    <definedName name="ligad" localSheetId="8">#REF!</definedName>
    <definedName name="ligad" localSheetId="9">#REF!</definedName>
    <definedName name="ligad" localSheetId="10">#REF!</definedName>
    <definedName name="ligad" localSheetId="11">#REF!</definedName>
    <definedName name="ligad" localSheetId="12">#REF!</definedName>
    <definedName name="ligad" localSheetId="13">#REF!</definedName>
    <definedName name="ligad" localSheetId="14">#REF!</definedName>
    <definedName name="ligad" localSheetId="6">#REF!</definedName>
    <definedName name="ligad">#REF!</definedName>
    <definedName name="ligag" localSheetId="4">#REF!</definedName>
    <definedName name="ligag" localSheetId="7">#REF!</definedName>
    <definedName name="ligag" localSheetId="8">#REF!</definedName>
    <definedName name="ligag" localSheetId="9">#REF!</definedName>
    <definedName name="ligag" localSheetId="10">#REF!</definedName>
    <definedName name="ligag" localSheetId="11">#REF!</definedName>
    <definedName name="ligag" localSheetId="12">#REF!</definedName>
    <definedName name="ligag" localSheetId="13">#REF!</definedName>
    <definedName name="ligag" localSheetId="14">#REF!</definedName>
    <definedName name="ligag" localSheetId="6">#REF!</definedName>
    <definedName name="ligag">#REF!</definedName>
    <definedName name="limpieza" localSheetId="4">#REF!</definedName>
    <definedName name="limpieza" localSheetId="7">#REF!</definedName>
    <definedName name="limpieza" localSheetId="8">#REF!</definedName>
    <definedName name="limpieza" localSheetId="9">#REF!</definedName>
    <definedName name="limpieza" localSheetId="10">#REF!</definedName>
    <definedName name="limpieza" localSheetId="11">#REF!</definedName>
    <definedName name="limpieza" localSheetId="12">#REF!</definedName>
    <definedName name="limpieza" localSheetId="13">#REF!</definedName>
    <definedName name="limpieza" localSheetId="14">#REF!</definedName>
    <definedName name="limpieza" localSheetId="6">#REF!</definedName>
    <definedName name="limpieza">#REF!</definedName>
    <definedName name="Listado" localSheetId="4">#REF!</definedName>
    <definedName name="Listado" localSheetId="7">#REF!</definedName>
    <definedName name="Listado" localSheetId="8">#REF!</definedName>
    <definedName name="Listado" localSheetId="9">#REF!</definedName>
    <definedName name="Listado" localSheetId="10">#REF!</definedName>
    <definedName name="Listado" localSheetId="11">#REF!</definedName>
    <definedName name="Listado" localSheetId="12">#REF!</definedName>
    <definedName name="Listado" localSheetId="13">#REF!</definedName>
    <definedName name="Listado" localSheetId="14">#REF!</definedName>
    <definedName name="Listado" localSheetId="6">#REF!</definedName>
    <definedName name="Listado">#REF!</definedName>
    <definedName name="LISTAPERFILES" localSheetId="4">#REF!</definedName>
    <definedName name="LISTAPERFILES" localSheetId="7">#REF!</definedName>
    <definedName name="LISTAPERFILES" localSheetId="8">#REF!</definedName>
    <definedName name="LISTAPERFILES" localSheetId="9">#REF!</definedName>
    <definedName name="LISTAPERFILES" localSheetId="10">#REF!</definedName>
    <definedName name="LISTAPERFILES" localSheetId="11">#REF!</definedName>
    <definedName name="LISTAPERFILES" localSheetId="12">#REF!</definedName>
    <definedName name="LISTAPERFILES" localSheetId="13">#REF!</definedName>
    <definedName name="LISTAPERFILES" localSheetId="14">#REF!</definedName>
    <definedName name="LISTAPERFILES" localSheetId="6">#REF!</definedName>
    <definedName name="LISTAPERFILES">#REF!</definedName>
    <definedName name="LK" localSheetId="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7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8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9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10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11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12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13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localSheetId="1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K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ll" localSheetId="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lll" localSheetId="7" hidden="1">{#N/A,#N/A,FALSE,"L_Orue";#N/A,#N/A,FALSE,"E_Orue";#N/A,#N/A,FALSE,"L_Caba";#N/A,#N/A,FALSE,"E_Caba";#N/A,#N/A,FALSE,"L_Quin";#N/A,#N/A,FALSE,"E_Quin";#N/A,#N/A,FALSE,"L_Flei";#N/A,#N/A,FALSE,"E_Flei"}</definedName>
    <definedName name="llll" localSheetId="8" hidden="1">{#N/A,#N/A,FALSE,"L_Orue";#N/A,#N/A,FALSE,"E_Orue";#N/A,#N/A,FALSE,"L_Caba";#N/A,#N/A,FALSE,"E_Caba";#N/A,#N/A,FALSE,"L_Quin";#N/A,#N/A,FALSE,"E_Quin";#N/A,#N/A,FALSE,"L_Flei";#N/A,#N/A,FALSE,"E_Flei"}</definedName>
    <definedName name="llll" localSheetId="9" hidden="1">{#N/A,#N/A,FALSE,"L_Orue";#N/A,#N/A,FALSE,"E_Orue";#N/A,#N/A,FALSE,"L_Caba";#N/A,#N/A,FALSE,"E_Caba";#N/A,#N/A,FALSE,"L_Quin";#N/A,#N/A,FALSE,"E_Quin";#N/A,#N/A,FALSE,"L_Flei";#N/A,#N/A,FALSE,"E_Flei"}</definedName>
    <definedName name="llll" localSheetId="10" hidden="1">{#N/A,#N/A,FALSE,"L_Orue";#N/A,#N/A,FALSE,"E_Orue";#N/A,#N/A,FALSE,"L_Caba";#N/A,#N/A,FALSE,"E_Caba";#N/A,#N/A,FALSE,"L_Quin";#N/A,#N/A,FALSE,"E_Quin";#N/A,#N/A,FALSE,"L_Flei";#N/A,#N/A,FALSE,"E_Flei"}</definedName>
    <definedName name="llll" localSheetId="11" hidden="1">{#N/A,#N/A,FALSE,"L_Orue";#N/A,#N/A,FALSE,"E_Orue";#N/A,#N/A,FALSE,"L_Caba";#N/A,#N/A,FALSE,"E_Caba";#N/A,#N/A,FALSE,"L_Quin";#N/A,#N/A,FALSE,"E_Quin";#N/A,#N/A,FALSE,"L_Flei";#N/A,#N/A,FALSE,"E_Flei"}</definedName>
    <definedName name="llll" localSheetId="12" hidden="1">{#N/A,#N/A,FALSE,"L_Orue";#N/A,#N/A,FALSE,"E_Orue";#N/A,#N/A,FALSE,"L_Caba";#N/A,#N/A,FALSE,"E_Caba";#N/A,#N/A,FALSE,"L_Quin";#N/A,#N/A,FALSE,"E_Quin";#N/A,#N/A,FALSE,"L_Flei";#N/A,#N/A,FALSE,"E_Flei"}</definedName>
    <definedName name="llll" localSheetId="13" hidden="1">{#N/A,#N/A,FALSE,"L_Orue";#N/A,#N/A,FALSE,"E_Orue";#N/A,#N/A,FALSE,"L_Caba";#N/A,#N/A,FALSE,"E_Caba";#N/A,#N/A,FALSE,"L_Quin";#N/A,#N/A,FALSE,"E_Quin";#N/A,#N/A,FALSE,"L_Flei";#N/A,#N/A,FALSE,"E_Flei"}</definedName>
    <definedName name="llll" localSheetId="14" hidden="1">{#N/A,#N/A,FALSE,"L_Orue";#N/A,#N/A,FALSE,"E_Orue";#N/A,#N/A,FALSE,"L_Caba";#N/A,#N/A,FALSE,"E_Caba";#N/A,#N/A,FALSE,"L_Quin";#N/A,#N/A,FALSE,"E_Quin";#N/A,#N/A,FALSE,"L_Flei";#N/A,#N/A,FALSE,"E_Flei"}</definedName>
    <definedName name="llll" hidden="1">{#N/A,#N/A,FALSE,"L_Orue";#N/A,#N/A,FALSE,"E_Orue";#N/A,#N/A,FALSE,"L_Caba";#N/A,#N/A,FALSE,"E_Caba";#N/A,#N/A,FALSE,"L_Quin";#N/A,#N/A,FALSE,"E_Quin";#N/A,#N/A,FALSE,"L_Flei";#N/A,#N/A,FALSE,"E_Flei"}</definedName>
    <definedName name="Loan_Amount" localSheetId="4">#REF!</definedName>
    <definedName name="Loan_Amount" localSheetId="7">#REF!</definedName>
    <definedName name="Loan_Amount" localSheetId="8">#REF!</definedName>
    <definedName name="Loan_Amount" localSheetId="9">#REF!</definedName>
    <definedName name="Loan_Amount" localSheetId="10">#REF!</definedName>
    <definedName name="Loan_Amount" localSheetId="11">#REF!</definedName>
    <definedName name="Loan_Amount" localSheetId="12">#REF!</definedName>
    <definedName name="Loan_Amount" localSheetId="13">#REF!</definedName>
    <definedName name="Loan_Amount" localSheetId="14">#REF!</definedName>
    <definedName name="Loan_Amount" localSheetId="6">#REF!</definedName>
    <definedName name="Loan_Amount">#REF!</definedName>
    <definedName name="Loan_Not_Paid" localSheetId="4">IF('5- COSTO FINANCIERO AFD'!Payment_Number&lt;='5- COSTO FINANCIERO AFD'!Number_of_Payments,1,0)</definedName>
    <definedName name="Loan_Not_Paid" localSheetId="7">IF('ESTRUCTURA DE COSTOS T1'!Payment_Number&lt;='ESTRUCTURA DE COSTOS T1'!Number_of_Payments,1,0)</definedName>
    <definedName name="Loan_Not_Paid" localSheetId="8">IF('ESTRUCTURA DE COSTOS T2'!Payment_Number&lt;='ESTRUCTURA DE COSTOS T2'!Number_of_Payments,1,0)</definedName>
    <definedName name="Loan_Not_Paid" localSheetId="9">IF('ESTRUCTURA DE COSTOS T3'!Payment_Number&lt;='ESTRUCTURA DE COSTOS T3'!Number_of_Payments,1,0)</definedName>
    <definedName name="Loan_Not_Paid" localSheetId="10">IF('ESTRUCTURA DE COSTOS T4'!Payment_Number&lt;='ESTRUCTURA DE COSTOS T4'!Number_of_Payments,1,0)</definedName>
    <definedName name="Loan_Not_Paid" localSheetId="11">IF('ESTRUCTURA DE COSTOS T5'!Payment_Number&lt;='ESTRUCTURA DE COSTOS T5'!Number_of_Payments,1,0)</definedName>
    <definedName name="Loan_Not_Paid" localSheetId="12">IF('ESTRUCTURA DE COSTOS T6'!Payment_Number&lt;='ESTRUCTURA DE COSTOS T6'!Number_of_Payments,1,0)</definedName>
    <definedName name="Loan_Not_Paid" localSheetId="13">IF('ESTRUCTURA DE COSTOS T7'!Payment_Number&lt;='ESTRUCTURA DE COSTOS T7'!Number_of_Payments,1,0)</definedName>
    <definedName name="Loan_Not_Paid" localSheetId="14">IF('ESTRUCTURA DE COSTOS T8'!Payment_Number&lt;='ESTRUCTURA DE COSTOS T8'!Number_of_Payments,1,0)</definedName>
    <definedName name="Loan_Not_Paid" localSheetId="6">IF('RESUMEN PARA PLATAFORMA '!Payment_Number&lt;='RESUMEN PARA PLATAFORMA '!Number_of_Payments,1,0)</definedName>
    <definedName name="Loan_Not_Paid">IF(Payment_Number&lt;=Number_of_Payments,1,0)</definedName>
    <definedName name="Loan_Start" localSheetId="4">#REF!</definedName>
    <definedName name="Loan_Start" localSheetId="7">#REF!</definedName>
    <definedName name="Loan_Start" localSheetId="8">#REF!</definedName>
    <definedName name="Loan_Start" localSheetId="9">#REF!</definedName>
    <definedName name="Loan_Start" localSheetId="10">#REF!</definedName>
    <definedName name="Loan_Start" localSheetId="11">#REF!</definedName>
    <definedName name="Loan_Start" localSheetId="12">#REF!</definedName>
    <definedName name="Loan_Start" localSheetId="13">#REF!</definedName>
    <definedName name="Loan_Start" localSheetId="14">#REF!</definedName>
    <definedName name="Loan_Start" localSheetId="6">#REF!</definedName>
    <definedName name="Loan_Start">#REF!</definedName>
    <definedName name="Loan_Years" localSheetId="4">#REF!</definedName>
    <definedName name="Loan_Years" localSheetId="7">#REF!</definedName>
    <definedName name="Loan_Years" localSheetId="8">#REF!</definedName>
    <definedName name="Loan_Years" localSheetId="9">#REF!</definedName>
    <definedName name="Loan_Years" localSheetId="10">#REF!</definedName>
    <definedName name="Loan_Years" localSheetId="11">#REF!</definedName>
    <definedName name="Loan_Years" localSheetId="12">#REF!</definedName>
    <definedName name="Loan_Years" localSheetId="13">#REF!</definedName>
    <definedName name="Loan_Years" localSheetId="14">#REF!</definedName>
    <definedName name="Loan_Years" localSheetId="6">#REF!</definedName>
    <definedName name="Loan_Years">#REF!</definedName>
    <definedName name="Losa" localSheetId="4">#REF!</definedName>
    <definedName name="Losa" localSheetId="7">#REF!</definedName>
    <definedName name="Losa" localSheetId="8">#REF!</definedName>
    <definedName name="Losa" localSheetId="9">#REF!</definedName>
    <definedName name="Losa" localSheetId="10">#REF!</definedName>
    <definedName name="Losa" localSheetId="11">#REF!</definedName>
    <definedName name="Losa" localSheetId="12">#REF!</definedName>
    <definedName name="Losa" localSheetId="13">#REF!</definedName>
    <definedName name="Losa" localSheetId="14">#REF!</definedName>
    <definedName name="Losa" localSheetId="6">#REF!</definedName>
    <definedName name="Losa">#REF!</definedName>
    <definedName name="losas" localSheetId="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sas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LOTE3" localSheetId="4">#REF!</definedName>
    <definedName name="LOTE3" localSheetId="7">#REF!</definedName>
    <definedName name="LOTE3" localSheetId="8">#REF!</definedName>
    <definedName name="LOTE3" localSheetId="9">#REF!</definedName>
    <definedName name="LOTE3" localSheetId="10">#REF!</definedName>
    <definedName name="LOTE3" localSheetId="11">#REF!</definedName>
    <definedName name="LOTE3" localSheetId="12">#REF!</definedName>
    <definedName name="LOTE3" localSheetId="13">#REF!</definedName>
    <definedName name="LOTE3" localSheetId="14">#REF!</definedName>
    <definedName name="LOTE3" localSheetId="6">#REF!</definedName>
    <definedName name="LOTE3">#REF!</definedName>
    <definedName name="LOTE4" localSheetId="4">#REF!</definedName>
    <definedName name="LOTE4" localSheetId="7">#REF!</definedName>
    <definedName name="LOTE4" localSheetId="8">#REF!</definedName>
    <definedName name="LOTE4" localSheetId="9">#REF!</definedName>
    <definedName name="LOTE4" localSheetId="10">#REF!</definedName>
    <definedName name="LOTE4" localSheetId="11">#REF!</definedName>
    <definedName name="LOTE4" localSheetId="12">#REF!</definedName>
    <definedName name="LOTE4" localSheetId="13">#REF!</definedName>
    <definedName name="LOTE4" localSheetId="14">#REF!</definedName>
    <definedName name="LOTE4" localSheetId="6">#REF!</definedName>
    <definedName name="LOTE4">#REF!</definedName>
    <definedName name="LOTE6" localSheetId="4">#REF!</definedName>
    <definedName name="LOTE6" localSheetId="7">#REF!</definedName>
    <definedName name="LOTE6" localSheetId="8">#REF!</definedName>
    <definedName name="LOTE6" localSheetId="9">#REF!</definedName>
    <definedName name="LOTE6" localSheetId="10">#REF!</definedName>
    <definedName name="LOTE6" localSheetId="11">#REF!</definedName>
    <definedName name="LOTE6" localSheetId="12">#REF!</definedName>
    <definedName name="LOTE6" localSheetId="13">#REF!</definedName>
    <definedName name="LOTE6" localSheetId="14">#REF!</definedName>
    <definedName name="LOTE6" localSheetId="6">#REF!</definedName>
    <definedName name="LOTE6">#REF!</definedName>
    <definedName name="LOTE8" localSheetId="4">#REF!</definedName>
    <definedName name="LOTE8" localSheetId="7">#REF!</definedName>
    <definedName name="LOTE8" localSheetId="8">#REF!</definedName>
    <definedName name="LOTE8" localSheetId="9">#REF!</definedName>
    <definedName name="LOTE8" localSheetId="10">#REF!</definedName>
    <definedName name="LOTE8" localSheetId="11">#REF!</definedName>
    <definedName name="LOTE8" localSheetId="12">#REF!</definedName>
    <definedName name="LOTE8" localSheetId="13">#REF!</definedName>
    <definedName name="LOTE8" localSheetId="14">#REF!</definedName>
    <definedName name="LOTE8" localSheetId="6">#REF!</definedName>
    <definedName name="LOTE8">#REF!</definedName>
    <definedName name="lub" localSheetId="4">#REF!</definedName>
    <definedName name="lub" localSheetId="7">#REF!</definedName>
    <definedName name="lub" localSheetId="8">#REF!</definedName>
    <definedName name="lub" localSheetId="9">#REF!</definedName>
    <definedName name="lub" localSheetId="10">#REF!</definedName>
    <definedName name="lub" localSheetId="11">#REF!</definedName>
    <definedName name="lub" localSheetId="12">#REF!</definedName>
    <definedName name="lub" localSheetId="13">#REF!</definedName>
    <definedName name="lub" localSheetId="14">#REF!</definedName>
    <definedName name="lub" localSheetId="6">#REF!</definedName>
    <definedName name="lub">#REF!</definedName>
    <definedName name="lubric" localSheetId="4">#REF!</definedName>
    <definedName name="lubric" localSheetId="7">#REF!</definedName>
    <definedName name="lubric" localSheetId="8">#REF!</definedName>
    <definedName name="lubric" localSheetId="9">#REF!</definedName>
    <definedName name="lubric" localSheetId="10">#REF!</definedName>
    <definedName name="lubric" localSheetId="11">#REF!</definedName>
    <definedName name="lubric" localSheetId="12">#REF!</definedName>
    <definedName name="lubric" localSheetId="13">#REF!</definedName>
    <definedName name="lubric" localSheetId="14">#REF!</definedName>
    <definedName name="lubric" localSheetId="6">#REF!</definedName>
    <definedName name="lubric">#REF!</definedName>
    <definedName name="LUIS" localSheetId="4">#REF!</definedName>
    <definedName name="LUIS" localSheetId="7">#REF!</definedName>
    <definedName name="LUIS" localSheetId="8">#REF!</definedName>
    <definedName name="LUIS" localSheetId="9">#REF!</definedName>
    <definedName name="LUIS" localSheetId="10">#REF!</definedName>
    <definedName name="LUIS" localSheetId="11">#REF!</definedName>
    <definedName name="LUIS" localSheetId="12">#REF!</definedName>
    <definedName name="LUIS" localSheetId="13">#REF!</definedName>
    <definedName name="LUIS" localSheetId="14">#REF!</definedName>
    <definedName name="LUIS" localSheetId="6">#REF!</definedName>
    <definedName name="LUIS">#REF!</definedName>
    <definedName name="LULU" localSheetId="4">#REF!</definedName>
    <definedName name="LULU" localSheetId="7">#REF!</definedName>
    <definedName name="LULU" localSheetId="8">#REF!</definedName>
    <definedName name="LULU" localSheetId="9">#REF!</definedName>
    <definedName name="LULU" localSheetId="10">#REF!</definedName>
    <definedName name="LULU" localSheetId="11">#REF!</definedName>
    <definedName name="LULU" localSheetId="12">#REF!</definedName>
    <definedName name="LULU" localSheetId="13">#REF!</definedName>
    <definedName name="LULU" localSheetId="14">#REF!</definedName>
    <definedName name="LULU" localSheetId="6">#REF!</definedName>
    <definedName name="LULU">#REF!</definedName>
    <definedName name="LUZBELLA" localSheetId="4">#REF!</definedName>
    <definedName name="LUZBELLA" localSheetId="7">#REF!</definedName>
    <definedName name="LUZBELLA" localSheetId="8">#REF!</definedName>
    <definedName name="LUZBELLA" localSheetId="9">#REF!</definedName>
    <definedName name="LUZBELLA" localSheetId="10">#REF!</definedName>
    <definedName name="LUZBELLA" localSheetId="11">#REF!</definedName>
    <definedName name="LUZBELLA" localSheetId="12">#REF!</definedName>
    <definedName name="LUZBELLA" localSheetId="13">#REF!</definedName>
    <definedName name="LUZBELLA" localSheetId="14">#REF!</definedName>
    <definedName name="LUZBELLA" localSheetId="6">#REF!</definedName>
    <definedName name="LUZBELLA">#REF!</definedName>
    <definedName name="m" localSheetId="4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 localSheetId="14">#REF!</definedName>
    <definedName name="m" localSheetId="6">#REF!</definedName>
    <definedName name="m">#REF!</definedName>
    <definedName name="M_201" localSheetId="4">#REF!</definedName>
    <definedName name="M_201" localSheetId="7">#REF!</definedName>
    <definedName name="M_201" localSheetId="8">#REF!</definedName>
    <definedName name="M_201" localSheetId="9">#REF!</definedName>
    <definedName name="M_201" localSheetId="10">#REF!</definedName>
    <definedName name="M_201" localSheetId="11">#REF!</definedName>
    <definedName name="M_201" localSheetId="12">#REF!</definedName>
    <definedName name="M_201" localSheetId="13">#REF!</definedName>
    <definedName name="M_201" localSheetId="14">#REF!</definedName>
    <definedName name="M_201" localSheetId="6">#REF!</definedName>
    <definedName name="M_201">#REF!</definedName>
    <definedName name="M_202" localSheetId="4">#REF!</definedName>
    <definedName name="M_202" localSheetId="7">#REF!</definedName>
    <definedName name="M_202" localSheetId="8">#REF!</definedName>
    <definedName name="M_202" localSheetId="9">#REF!</definedName>
    <definedName name="M_202" localSheetId="10">#REF!</definedName>
    <definedName name="M_202" localSheetId="11">#REF!</definedName>
    <definedName name="M_202" localSheetId="12">#REF!</definedName>
    <definedName name="M_202" localSheetId="13">#REF!</definedName>
    <definedName name="M_202" localSheetId="14">#REF!</definedName>
    <definedName name="M_202" localSheetId="6">#REF!</definedName>
    <definedName name="M_202">#REF!</definedName>
    <definedName name="M_203" localSheetId="4">#REF!</definedName>
    <definedName name="M_203" localSheetId="7">#REF!</definedName>
    <definedName name="M_203" localSheetId="8">#REF!</definedName>
    <definedName name="M_203" localSheetId="9">#REF!</definedName>
    <definedName name="M_203" localSheetId="10">#REF!</definedName>
    <definedName name="M_203" localSheetId="11">#REF!</definedName>
    <definedName name="M_203" localSheetId="12">#REF!</definedName>
    <definedName name="M_203" localSheetId="13">#REF!</definedName>
    <definedName name="M_203" localSheetId="14">#REF!</definedName>
    <definedName name="M_203" localSheetId="6">#REF!</definedName>
    <definedName name="M_203">#REF!</definedName>
    <definedName name="M_203A" localSheetId="4">#REF!</definedName>
    <definedName name="M_203A" localSheetId="7">#REF!</definedName>
    <definedName name="M_203A" localSheetId="8">#REF!</definedName>
    <definedName name="M_203A" localSheetId="9">#REF!</definedName>
    <definedName name="M_203A" localSheetId="10">#REF!</definedName>
    <definedName name="M_203A" localSheetId="11">#REF!</definedName>
    <definedName name="M_203A" localSheetId="12">#REF!</definedName>
    <definedName name="M_203A" localSheetId="13">#REF!</definedName>
    <definedName name="M_203A" localSheetId="14">#REF!</definedName>
    <definedName name="M_203A" localSheetId="6">#REF!</definedName>
    <definedName name="M_203A">#REF!</definedName>
    <definedName name="M_203B" localSheetId="4">#REF!</definedName>
    <definedName name="M_203B" localSheetId="7">#REF!</definedName>
    <definedName name="M_203B" localSheetId="8">#REF!</definedName>
    <definedName name="M_203B" localSheetId="9">#REF!</definedName>
    <definedName name="M_203B" localSheetId="10">#REF!</definedName>
    <definedName name="M_203B" localSheetId="11">#REF!</definedName>
    <definedName name="M_203B" localSheetId="12">#REF!</definedName>
    <definedName name="M_203B" localSheetId="13">#REF!</definedName>
    <definedName name="M_203B" localSheetId="14">#REF!</definedName>
    <definedName name="M_203B" localSheetId="6">#REF!</definedName>
    <definedName name="M_203B">#REF!</definedName>
    <definedName name="M_203C" localSheetId="4">#REF!</definedName>
    <definedName name="M_203C" localSheetId="7">#REF!</definedName>
    <definedName name="M_203C" localSheetId="8">#REF!</definedName>
    <definedName name="M_203C" localSheetId="9">#REF!</definedName>
    <definedName name="M_203C" localSheetId="10">#REF!</definedName>
    <definedName name="M_203C" localSheetId="11">#REF!</definedName>
    <definedName name="M_203C" localSheetId="12">#REF!</definedName>
    <definedName name="M_203C" localSheetId="13">#REF!</definedName>
    <definedName name="M_203C" localSheetId="14">#REF!</definedName>
    <definedName name="M_203C" localSheetId="6">#REF!</definedName>
    <definedName name="M_203C">#REF!</definedName>
    <definedName name="M_203D" localSheetId="4">#REF!</definedName>
    <definedName name="M_203D" localSheetId="7">#REF!</definedName>
    <definedName name="M_203D" localSheetId="8">#REF!</definedName>
    <definedName name="M_203D" localSheetId="9">#REF!</definedName>
    <definedName name="M_203D" localSheetId="10">#REF!</definedName>
    <definedName name="M_203D" localSheetId="11">#REF!</definedName>
    <definedName name="M_203D" localSheetId="12">#REF!</definedName>
    <definedName name="M_203D" localSheetId="13">#REF!</definedName>
    <definedName name="M_203D" localSheetId="14">#REF!</definedName>
    <definedName name="M_203D" localSheetId="6">#REF!</definedName>
    <definedName name="M_203D">#REF!</definedName>
    <definedName name="M_203F" localSheetId="4">#REF!</definedName>
    <definedName name="M_203F" localSheetId="7">#REF!</definedName>
    <definedName name="M_203F" localSheetId="8">#REF!</definedName>
    <definedName name="M_203F" localSheetId="9">#REF!</definedName>
    <definedName name="M_203F" localSheetId="10">#REF!</definedName>
    <definedName name="M_203F" localSheetId="11">#REF!</definedName>
    <definedName name="M_203F" localSheetId="12">#REF!</definedName>
    <definedName name="M_203F" localSheetId="13">#REF!</definedName>
    <definedName name="M_203F" localSheetId="14">#REF!</definedName>
    <definedName name="M_203F" localSheetId="6">#REF!</definedName>
    <definedName name="M_203F">#REF!</definedName>
    <definedName name="M_303" localSheetId="4">#REF!</definedName>
    <definedName name="M_303" localSheetId="7">#REF!</definedName>
    <definedName name="M_303" localSheetId="8">#REF!</definedName>
    <definedName name="M_303" localSheetId="9">#REF!</definedName>
    <definedName name="M_303" localSheetId="10">#REF!</definedName>
    <definedName name="M_303" localSheetId="11">#REF!</definedName>
    <definedName name="M_303" localSheetId="12">#REF!</definedName>
    <definedName name="M_303" localSheetId="13">#REF!</definedName>
    <definedName name="M_303" localSheetId="14">#REF!</definedName>
    <definedName name="M_303" localSheetId="6">#REF!</definedName>
    <definedName name="M_303">#REF!</definedName>
    <definedName name="M_320" localSheetId="4">#REF!</definedName>
    <definedName name="M_320" localSheetId="7">#REF!</definedName>
    <definedName name="M_320" localSheetId="8">#REF!</definedName>
    <definedName name="M_320" localSheetId="9">#REF!</definedName>
    <definedName name="M_320" localSheetId="10">#REF!</definedName>
    <definedName name="M_320" localSheetId="11">#REF!</definedName>
    <definedName name="M_320" localSheetId="12">#REF!</definedName>
    <definedName name="M_320" localSheetId="13">#REF!</definedName>
    <definedName name="M_320" localSheetId="14">#REF!</definedName>
    <definedName name="M_320" localSheetId="6">#REF!</definedName>
    <definedName name="M_320">#REF!</definedName>
    <definedName name="M_320A" localSheetId="4">#REF!</definedName>
    <definedName name="M_320A" localSheetId="7">#REF!</definedName>
    <definedName name="M_320A" localSheetId="8">#REF!</definedName>
    <definedName name="M_320A" localSheetId="9">#REF!</definedName>
    <definedName name="M_320A" localSheetId="10">#REF!</definedName>
    <definedName name="M_320A" localSheetId="11">#REF!</definedName>
    <definedName name="M_320A" localSheetId="12">#REF!</definedName>
    <definedName name="M_320A" localSheetId="13">#REF!</definedName>
    <definedName name="M_320A" localSheetId="14">#REF!</definedName>
    <definedName name="M_320A" localSheetId="6">#REF!</definedName>
    <definedName name="M_320A">#REF!</definedName>
    <definedName name="M_321" localSheetId="4">#REF!</definedName>
    <definedName name="M_321" localSheetId="7">#REF!</definedName>
    <definedName name="M_321" localSheetId="8">#REF!</definedName>
    <definedName name="M_321" localSheetId="9">#REF!</definedName>
    <definedName name="M_321" localSheetId="10">#REF!</definedName>
    <definedName name="M_321" localSheetId="11">#REF!</definedName>
    <definedName name="M_321" localSheetId="12">#REF!</definedName>
    <definedName name="M_321" localSheetId="13">#REF!</definedName>
    <definedName name="M_321" localSheetId="14">#REF!</definedName>
    <definedName name="M_321" localSheetId="6">#REF!</definedName>
    <definedName name="M_321">#REF!</definedName>
    <definedName name="M_322" localSheetId="4">#REF!</definedName>
    <definedName name="M_322" localSheetId="7">#REF!</definedName>
    <definedName name="M_322" localSheetId="8">#REF!</definedName>
    <definedName name="M_322" localSheetId="9">#REF!</definedName>
    <definedName name="M_322" localSheetId="10">#REF!</definedName>
    <definedName name="M_322" localSheetId="11">#REF!</definedName>
    <definedName name="M_322" localSheetId="12">#REF!</definedName>
    <definedName name="M_322" localSheetId="13">#REF!</definedName>
    <definedName name="M_322" localSheetId="14">#REF!</definedName>
    <definedName name="M_322" localSheetId="6">#REF!</definedName>
    <definedName name="M_322">#REF!</definedName>
    <definedName name="M_323" localSheetId="4">#REF!</definedName>
    <definedName name="M_323" localSheetId="7">#REF!</definedName>
    <definedName name="M_323" localSheetId="8">#REF!</definedName>
    <definedName name="M_323" localSheetId="9">#REF!</definedName>
    <definedName name="M_323" localSheetId="10">#REF!</definedName>
    <definedName name="M_323" localSheetId="11">#REF!</definedName>
    <definedName name="M_323" localSheetId="12">#REF!</definedName>
    <definedName name="M_323" localSheetId="13">#REF!</definedName>
    <definedName name="M_323" localSheetId="14">#REF!</definedName>
    <definedName name="M_323" localSheetId="6">#REF!</definedName>
    <definedName name="M_323">#REF!</definedName>
    <definedName name="M_403A" localSheetId="4">#REF!</definedName>
    <definedName name="M_403A" localSheetId="7">#REF!</definedName>
    <definedName name="M_403A" localSheetId="8">#REF!</definedName>
    <definedName name="M_403A" localSheetId="9">#REF!</definedName>
    <definedName name="M_403A" localSheetId="10">#REF!</definedName>
    <definedName name="M_403A" localSheetId="11">#REF!</definedName>
    <definedName name="M_403A" localSheetId="12">#REF!</definedName>
    <definedName name="M_403A" localSheetId="13">#REF!</definedName>
    <definedName name="M_403A" localSheetId="14">#REF!</definedName>
    <definedName name="M_403A" localSheetId="6">#REF!</definedName>
    <definedName name="M_403A">#REF!</definedName>
    <definedName name="M_403B" localSheetId="4">#REF!</definedName>
    <definedName name="M_403B" localSheetId="7">#REF!</definedName>
    <definedName name="M_403B" localSheetId="8">#REF!</definedName>
    <definedName name="M_403B" localSheetId="9">#REF!</definedName>
    <definedName name="M_403B" localSheetId="10">#REF!</definedName>
    <definedName name="M_403B" localSheetId="11">#REF!</definedName>
    <definedName name="M_403B" localSheetId="12">#REF!</definedName>
    <definedName name="M_403B" localSheetId="13">#REF!</definedName>
    <definedName name="M_403B" localSheetId="14">#REF!</definedName>
    <definedName name="M_403B" localSheetId="6">#REF!</definedName>
    <definedName name="M_403B">#REF!</definedName>
    <definedName name="M_407" localSheetId="4">#REF!</definedName>
    <definedName name="M_407" localSheetId="7">#REF!</definedName>
    <definedName name="M_407" localSheetId="8">#REF!</definedName>
    <definedName name="M_407" localSheetId="9">#REF!</definedName>
    <definedName name="M_407" localSheetId="10">#REF!</definedName>
    <definedName name="M_407" localSheetId="11">#REF!</definedName>
    <definedName name="M_407" localSheetId="12">#REF!</definedName>
    <definedName name="M_407" localSheetId="13">#REF!</definedName>
    <definedName name="M_407" localSheetId="14">#REF!</definedName>
    <definedName name="M_407" localSheetId="6">#REF!</definedName>
    <definedName name="M_407">#REF!</definedName>
    <definedName name="M_408" localSheetId="4">#REF!</definedName>
    <definedName name="M_408" localSheetId="7">#REF!</definedName>
    <definedName name="M_408" localSheetId="8">#REF!</definedName>
    <definedName name="M_408" localSheetId="9">#REF!</definedName>
    <definedName name="M_408" localSheetId="10">#REF!</definedName>
    <definedName name="M_408" localSheetId="11">#REF!</definedName>
    <definedName name="M_408" localSheetId="12">#REF!</definedName>
    <definedName name="M_408" localSheetId="13">#REF!</definedName>
    <definedName name="M_408" localSheetId="14">#REF!</definedName>
    <definedName name="M_408" localSheetId="6">#REF!</definedName>
    <definedName name="M_408">#REF!</definedName>
    <definedName name="M_600A" localSheetId="4">#REF!</definedName>
    <definedName name="M_600A" localSheetId="7">#REF!</definedName>
    <definedName name="M_600A" localSheetId="8">#REF!</definedName>
    <definedName name="M_600A" localSheetId="9">#REF!</definedName>
    <definedName name="M_600A" localSheetId="10">#REF!</definedName>
    <definedName name="M_600A" localSheetId="11">#REF!</definedName>
    <definedName name="M_600A" localSheetId="12">#REF!</definedName>
    <definedName name="M_600A" localSheetId="13">#REF!</definedName>
    <definedName name="M_600A" localSheetId="14">#REF!</definedName>
    <definedName name="M_600A" localSheetId="6">#REF!</definedName>
    <definedName name="M_600A">#REF!</definedName>
    <definedName name="M_600B" localSheetId="4">#REF!</definedName>
    <definedName name="M_600B" localSheetId="7">#REF!</definedName>
    <definedName name="M_600B" localSheetId="8">#REF!</definedName>
    <definedName name="M_600B" localSheetId="9">#REF!</definedName>
    <definedName name="M_600B" localSheetId="10">#REF!</definedName>
    <definedName name="M_600B" localSheetId="11">#REF!</definedName>
    <definedName name="M_600B" localSheetId="12">#REF!</definedName>
    <definedName name="M_600B" localSheetId="13">#REF!</definedName>
    <definedName name="M_600B" localSheetId="14">#REF!</definedName>
    <definedName name="M_600B" localSheetId="6">#REF!</definedName>
    <definedName name="M_600B">#REF!</definedName>
    <definedName name="M_601_1" localSheetId="4">#REF!</definedName>
    <definedName name="M_601_1" localSheetId="7">#REF!</definedName>
    <definedName name="M_601_1" localSheetId="8">#REF!</definedName>
    <definedName name="M_601_1" localSheetId="9">#REF!</definedName>
    <definedName name="M_601_1" localSheetId="10">#REF!</definedName>
    <definedName name="M_601_1" localSheetId="11">#REF!</definedName>
    <definedName name="M_601_1" localSheetId="12">#REF!</definedName>
    <definedName name="M_601_1" localSheetId="13">#REF!</definedName>
    <definedName name="M_601_1" localSheetId="14">#REF!</definedName>
    <definedName name="M_601_1" localSheetId="6">#REF!</definedName>
    <definedName name="M_601_1">#REF!</definedName>
    <definedName name="M_601_2" localSheetId="4">#REF!</definedName>
    <definedName name="M_601_2" localSheetId="7">#REF!</definedName>
    <definedName name="M_601_2" localSheetId="8">#REF!</definedName>
    <definedName name="M_601_2" localSheetId="9">#REF!</definedName>
    <definedName name="M_601_2" localSheetId="10">#REF!</definedName>
    <definedName name="M_601_2" localSheetId="11">#REF!</definedName>
    <definedName name="M_601_2" localSheetId="12">#REF!</definedName>
    <definedName name="M_601_2" localSheetId="13">#REF!</definedName>
    <definedName name="M_601_2" localSheetId="14">#REF!</definedName>
    <definedName name="M_601_2" localSheetId="6">#REF!</definedName>
    <definedName name="M_601_2">#REF!</definedName>
    <definedName name="M_601_B" localSheetId="4">#REF!</definedName>
    <definedName name="M_601_B" localSheetId="7">#REF!</definedName>
    <definedName name="M_601_B" localSheetId="8">#REF!</definedName>
    <definedName name="M_601_B" localSheetId="9">#REF!</definedName>
    <definedName name="M_601_B" localSheetId="10">#REF!</definedName>
    <definedName name="M_601_B" localSheetId="11">#REF!</definedName>
    <definedName name="M_601_B" localSheetId="12">#REF!</definedName>
    <definedName name="M_601_B" localSheetId="13">#REF!</definedName>
    <definedName name="M_601_B" localSheetId="14">#REF!</definedName>
    <definedName name="M_601_B" localSheetId="6">#REF!</definedName>
    <definedName name="M_601_B">#REF!</definedName>
    <definedName name="M_602A" localSheetId="4">#REF!</definedName>
    <definedName name="M_602A" localSheetId="7">#REF!</definedName>
    <definedName name="M_602A" localSheetId="8">#REF!</definedName>
    <definedName name="M_602A" localSheetId="9">#REF!</definedName>
    <definedName name="M_602A" localSheetId="10">#REF!</definedName>
    <definedName name="M_602A" localSheetId="11">#REF!</definedName>
    <definedName name="M_602A" localSheetId="12">#REF!</definedName>
    <definedName name="M_602A" localSheetId="13">#REF!</definedName>
    <definedName name="M_602A" localSheetId="14">#REF!</definedName>
    <definedName name="M_602A" localSheetId="6">#REF!</definedName>
    <definedName name="M_602A">#REF!</definedName>
    <definedName name="M_602B" localSheetId="4">#REF!</definedName>
    <definedName name="M_602B" localSheetId="7">#REF!</definedName>
    <definedName name="M_602B" localSheetId="8">#REF!</definedName>
    <definedName name="M_602B" localSheetId="9">#REF!</definedName>
    <definedName name="M_602B" localSheetId="10">#REF!</definedName>
    <definedName name="M_602B" localSheetId="11">#REF!</definedName>
    <definedName name="M_602B" localSheetId="12">#REF!</definedName>
    <definedName name="M_602B" localSheetId="13">#REF!</definedName>
    <definedName name="M_602B" localSheetId="14">#REF!</definedName>
    <definedName name="M_602B" localSheetId="6">#REF!</definedName>
    <definedName name="M_602B">#REF!</definedName>
    <definedName name="M_603A12" localSheetId="4">#REF!</definedName>
    <definedName name="M_603A12" localSheetId="7">#REF!</definedName>
    <definedName name="M_603A12" localSheetId="8">#REF!</definedName>
    <definedName name="M_603A12" localSheetId="9">#REF!</definedName>
    <definedName name="M_603A12" localSheetId="10">#REF!</definedName>
    <definedName name="M_603A12" localSheetId="11">#REF!</definedName>
    <definedName name="M_603A12" localSheetId="12">#REF!</definedName>
    <definedName name="M_603A12" localSheetId="13">#REF!</definedName>
    <definedName name="M_603A12" localSheetId="14">#REF!</definedName>
    <definedName name="M_603A12" localSheetId="6">#REF!</definedName>
    <definedName name="M_603A12">#REF!</definedName>
    <definedName name="M_603A13" localSheetId="4">#REF!</definedName>
    <definedName name="M_603A13" localSheetId="7">#REF!</definedName>
    <definedName name="M_603A13" localSheetId="8">#REF!</definedName>
    <definedName name="M_603A13" localSheetId="9">#REF!</definedName>
    <definedName name="M_603A13" localSheetId="10">#REF!</definedName>
    <definedName name="M_603A13" localSheetId="11">#REF!</definedName>
    <definedName name="M_603A13" localSheetId="12">#REF!</definedName>
    <definedName name="M_603A13" localSheetId="13">#REF!</definedName>
    <definedName name="M_603A13" localSheetId="14">#REF!</definedName>
    <definedName name="M_603A13" localSheetId="6">#REF!</definedName>
    <definedName name="M_603A13">#REF!</definedName>
    <definedName name="M_603A14" localSheetId="4">#REF!</definedName>
    <definedName name="M_603A14" localSheetId="7">#REF!</definedName>
    <definedName name="M_603A14" localSheetId="8">#REF!</definedName>
    <definedName name="M_603A14" localSheetId="9">#REF!</definedName>
    <definedName name="M_603A14" localSheetId="10">#REF!</definedName>
    <definedName name="M_603A14" localSheetId="11">#REF!</definedName>
    <definedName name="M_603A14" localSheetId="12">#REF!</definedName>
    <definedName name="M_603A14" localSheetId="13">#REF!</definedName>
    <definedName name="M_603A14" localSheetId="14">#REF!</definedName>
    <definedName name="M_603A14" localSheetId="6">#REF!</definedName>
    <definedName name="M_603A14">#REF!</definedName>
    <definedName name="M_603A21" localSheetId="4">#REF!</definedName>
    <definedName name="M_603A21" localSheetId="7">#REF!</definedName>
    <definedName name="M_603A21" localSheetId="8">#REF!</definedName>
    <definedName name="M_603A21" localSheetId="9">#REF!</definedName>
    <definedName name="M_603A21" localSheetId="10">#REF!</definedName>
    <definedName name="M_603A21" localSheetId="11">#REF!</definedName>
    <definedName name="M_603A21" localSheetId="12">#REF!</definedName>
    <definedName name="M_603A21" localSheetId="13">#REF!</definedName>
    <definedName name="M_603A21" localSheetId="14">#REF!</definedName>
    <definedName name="M_603A21" localSheetId="6">#REF!</definedName>
    <definedName name="M_603A21">#REF!</definedName>
    <definedName name="M_603A22" localSheetId="4">#REF!</definedName>
    <definedName name="M_603A22" localSheetId="7">#REF!</definedName>
    <definedName name="M_603A22" localSheetId="8">#REF!</definedName>
    <definedName name="M_603A22" localSheetId="9">#REF!</definedName>
    <definedName name="M_603A22" localSheetId="10">#REF!</definedName>
    <definedName name="M_603A22" localSheetId="11">#REF!</definedName>
    <definedName name="M_603A22" localSheetId="12">#REF!</definedName>
    <definedName name="M_603A22" localSheetId="13">#REF!</definedName>
    <definedName name="M_603A22" localSheetId="14">#REF!</definedName>
    <definedName name="M_603A22" localSheetId="6">#REF!</definedName>
    <definedName name="M_603A22">#REF!</definedName>
    <definedName name="M_603A23" localSheetId="4">#REF!</definedName>
    <definedName name="M_603A23" localSheetId="7">#REF!</definedName>
    <definedName name="M_603A23" localSheetId="8">#REF!</definedName>
    <definedName name="M_603A23" localSheetId="9">#REF!</definedName>
    <definedName name="M_603A23" localSheetId="10">#REF!</definedName>
    <definedName name="M_603A23" localSheetId="11">#REF!</definedName>
    <definedName name="M_603A23" localSheetId="12">#REF!</definedName>
    <definedName name="M_603A23" localSheetId="13">#REF!</definedName>
    <definedName name="M_603A23" localSheetId="14">#REF!</definedName>
    <definedName name="M_603A23" localSheetId="6">#REF!</definedName>
    <definedName name="M_603A23">#REF!</definedName>
    <definedName name="M_603A31" localSheetId="4">#REF!</definedName>
    <definedName name="M_603A31" localSheetId="7">#REF!</definedName>
    <definedName name="M_603A31" localSheetId="8">#REF!</definedName>
    <definedName name="M_603A31" localSheetId="9">#REF!</definedName>
    <definedName name="M_603A31" localSheetId="10">#REF!</definedName>
    <definedName name="M_603A31" localSheetId="11">#REF!</definedName>
    <definedName name="M_603A31" localSheetId="12">#REF!</definedName>
    <definedName name="M_603A31" localSheetId="13">#REF!</definedName>
    <definedName name="M_603A31" localSheetId="14">#REF!</definedName>
    <definedName name="M_603A31" localSheetId="6">#REF!</definedName>
    <definedName name="M_603A31">#REF!</definedName>
    <definedName name="M_603A32" localSheetId="4">#REF!</definedName>
    <definedName name="M_603A32" localSheetId="7">#REF!</definedName>
    <definedName name="M_603A32" localSheetId="8">#REF!</definedName>
    <definedName name="M_603A32" localSheetId="9">#REF!</definedName>
    <definedName name="M_603A32" localSheetId="10">#REF!</definedName>
    <definedName name="M_603A32" localSheetId="11">#REF!</definedName>
    <definedName name="M_603A32" localSheetId="12">#REF!</definedName>
    <definedName name="M_603A32" localSheetId="13">#REF!</definedName>
    <definedName name="M_603A32" localSheetId="14">#REF!</definedName>
    <definedName name="M_603A32" localSheetId="6">#REF!</definedName>
    <definedName name="M_603A32">#REF!</definedName>
    <definedName name="M_603B12" localSheetId="4">#REF!</definedName>
    <definedName name="M_603B12" localSheetId="7">#REF!</definedName>
    <definedName name="M_603B12" localSheetId="8">#REF!</definedName>
    <definedName name="M_603B12" localSheetId="9">#REF!</definedName>
    <definedName name="M_603B12" localSheetId="10">#REF!</definedName>
    <definedName name="M_603B12" localSheetId="11">#REF!</definedName>
    <definedName name="M_603B12" localSheetId="12">#REF!</definedName>
    <definedName name="M_603B12" localSheetId="13">#REF!</definedName>
    <definedName name="M_603B12" localSheetId="14">#REF!</definedName>
    <definedName name="M_603B12" localSheetId="6">#REF!</definedName>
    <definedName name="M_603B12">#REF!</definedName>
    <definedName name="M_603B13" localSheetId="4">#REF!</definedName>
    <definedName name="M_603B13" localSheetId="7">#REF!</definedName>
    <definedName name="M_603B13" localSheetId="8">#REF!</definedName>
    <definedName name="M_603B13" localSheetId="9">#REF!</definedName>
    <definedName name="M_603B13" localSheetId="10">#REF!</definedName>
    <definedName name="M_603B13" localSheetId="11">#REF!</definedName>
    <definedName name="M_603B13" localSheetId="12">#REF!</definedName>
    <definedName name="M_603B13" localSheetId="13">#REF!</definedName>
    <definedName name="M_603B13" localSheetId="14">#REF!</definedName>
    <definedName name="M_603B13" localSheetId="6">#REF!</definedName>
    <definedName name="M_603B13">#REF!</definedName>
    <definedName name="M_603B14" localSheetId="4">#REF!</definedName>
    <definedName name="M_603B14" localSheetId="7">#REF!</definedName>
    <definedName name="M_603B14" localSheetId="8">#REF!</definedName>
    <definedName name="M_603B14" localSheetId="9">#REF!</definedName>
    <definedName name="M_603B14" localSheetId="10">#REF!</definedName>
    <definedName name="M_603B14" localSheetId="11">#REF!</definedName>
    <definedName name="M_603B14" localSheetId="12">#REF!</definedName>
    <definedName name="M_603B14" localSheetId="13">#REF!</definedName>
    <definedName name="M_603B14" localSheetId="14">#REF!</definedName>
    <definedName name="M_603B14" localSheetId="6">#REF!</definedName>
    <definedName name="M_603B14">#REF!</definedName>
    <definedName name="M_603B21" localSheetId="4">#REF!</definedName>
    <definedName name="M_603B21" localSheetId="7">#REF!</definedName>
    <definedName name="M_603B21" localSheetId="8">#REF!</definedName>
    <definedName name="M_603B21" localSheetId="9">#REF!</definedName>
    <definedName name="M_603B21" localSheetId="10">#REF!</definedName>
    <definedName name="M_603B21" localSheetId="11">#REF!</definedName>
    <definedName name="M_603B21" localSheetId="12">#REF!</definedName>
    <definedName name="M_603B21" localSheetId="13">#REF!</definedName>
    <definedName name="M_603B21" localSheetId="14">#REF!</definedName>
    <definedName name="M_603B21" localSheetId="6">#REF!</definedName>
    <definedName name="M_603B21">#REF!</definedName>
    <definedName name="M_603B22" localSheetId="4">#REF!</definedName>
    <definedName name="M_603B22" localSheetId="7">#REF!</definedName>
    <definedName name="M_603B22" localSheetId="8">#REF!</definedName>
    <definedName name="M_603B22" localSheetId="9">#REF!</definedName>
    <definedName name="M_603B22" localSheetId="10">#REF!</definedName>
    <definedName name="M_603B22" localSheetId="11">#REF!</definedName>
    <definedName name="M_603B22" localSheetId="12">#REF!</definedName>
    <definedName name="M_603B22" localSheetId="13">#REF!</definedName>
    <definedName name="M_603B22" localSheetId="14">#REF!</definedName>
    <definedName name="M_603B22" localSheetId="6">#REF!</definedName>
    <definedName name="M_603B22">#REF!</definedName>
    <definedName name="M_603B23" localSheetId="4">#REF!</definedName>
    <definedName name="M_603B23" localSheetId="7">#REF!</definedName>
    <definedName name="M_603B23" localSheetId="8">#REF!</definedName>
    <definedName name="M_603B23" localSheetId="9">#REF!</definedName>
    <definedName name="M_603B23" localSheetId="10">#REF!</definedName>
    <definedName name="M_603B23" localSheetId="11">#REF!</definedName>
    <definedName name="M_603B23" localSheetId="12">#REF!</definedName>
    <definedName name="M_603B23" localSheetId="13">#REF!</definedName>
    <definedName name="M_603B23" localSheetId="14">#REF!</definedName>
    <definedName name="M_603B23" localSheetId="6">#REF!</definedName>
    <definedName name="M_603B23">#REF!</definedName>
    <definedName name="M_603B24" localSheetId="4">#REF!</definedName>
    <definedName name="M_603B24" localSheetId="7">#REF!</definedName>
    <definedName name="M_603B24" localSheetId="8">#REF!</definedName>
    <definedName name="M_603B24" localSheetId="9">#REF!</definedName>
    <definedName name="M_603B24" localSheetId="10">#REF!</definedName>
    <definedName name="M_603B24" localSheetId="11">#REF!</definedName>
    <definedName name="M_603B24" localSheetId="12">#REF!</definedName>
    <definedName name="M_603B24" localSheetId="13">#REF!</definedName>
    <definedName name="M_603B24" localSheetId="14">#REF!</definedName>
    <definedName name="M_603B24" localSheetId="6">#REF!</definedName>
    <definedName name="M_603B24">#REF!</definedName>
    <definedName name="M_603B31" localSheetId="4">#REF!</definedName>
    <definedName name="M_603B31" localSheetId="7">#REF!</definedName>
    <definedName name="M_603B31" localSheetId="8">#REF!</definedName>
    <definedName name="M_603B31" localSheetId="9">#REF!</definedName>
    <definedName name="M_603B31" localSheetId="10">#REF!</definedName>
    <definedName name="M_603B31" localSheetId="11">#REF!</definedName>
    <definedName name="M_603B31" localSheetId="12">#REF!</definedName>
    <definedName name="M_603B31" localSheetId="13">#REF!</definedName>
    <definedName name="M_603B31" localSheetId="14">#REF!</definedName>
    <definedName name="M_603B31" localSheetId="6">#REF!</definedName>
    <definedName name="M_603B31">#REF!</definedName>
    <definedName name="M_603B33" localSheetId="4">#REF!</definedName>
    <definedName name="M_603B33" localSheetId="7">#REF!</definedName>
    <definedName name="M_603B33" localSheetId="8">#REF!</definedName>
    <definedName name="M_603B33" localSheetId="9">#REF!</definedName>
    <definedName name="M_603B33" localSheetId="10">#REF!</definedName>
    <definedName name="M_603B33" localSheetId="11">#REF!</definedName>
    <definedName name="M_603B33" localSheetId="12">#REF!</definedName>
    <definedName name="M_603B33" localSheetId="13">#REF!</definedName>
    <definedName name="M_603B33" localSheetId="14">#REF!</definedName>
    <definedName name="M_603B33" localSheetId="6">#REF!</definedName>
    <definedName name="M_603B33">#REF!</definedName>
    <definedName name="M_606" localSheetId="4">#REF!</definedName>
    <definedName name="M_606" localSheetId="7">#REF!</definedName>
    <definedName name="M_606" localSheetId="8">#REF!</definedName>
    <definedName name="M_606" localSheetId="9">#REF!</definedName>
    <definedName name="M_606" localSheetId="10">#REF!</definedName>
    <definedName name="M_606" localSheetId="11">#REF!</definedName>
    <definedName name="M_606" localSheetId="12">#REF!</definedName>
    <definedName name="M_606" localSheetId="13">#REF!</definedName>
    <definedName name="M_606" localSheetId="14">#REF!</definedName>
    <definedName name="M_606" localSheetId="6">#REF!</definedName>
    <definedName name="M_606">#REF!</definedName>
    <definedName name="M_607" localSheetId="4">#REF!</definedName>
    <definedName name="M_607" localSheetId="7">#REF!</definedName>
    <definedName name="M_607" localSheetId="8">#REF!</definedName>
    <definedName name="M_607" localSheetId="9">#REF!</definedName>
    <definedName name="M_607" localSheetId="10">#REF!</definedName>
    <definedName name="M_607" localSheetId="11">#REF!</definedName>
    <definedName name="M_607" localSheetId="12">#REF!</definedName>
    <definedName name="M_607" localSheetId="13">#REF!</definedName>
    <definedName name="M_607" localSheetId="14">#REF!</definedName>
    <definedName name="M_607" localSheetId="6">#REF!</definedName>
    <definedName name="M_607">#REF!</definedName>
    <definedName name="M_607A" localSheetId="4">#REF!</definedName>
    <definedName name="M_607A" localSheetId="7">#REF!</definedName>
    <definedName name="M_607A" localSheetId="8">#REF!</definedName>
    <definedName name="M_607A" localSheetId="9">#REF!</definedName>
    <definedName name="M_607A" localSheetId="10">#REF!</definedName>
    <definedName name="M_607A" localSheetId="11">#REF!</definedName>
    <definedName name="M_607A" localSheetId="12">#REF!</definedName>
    <definedName name="M_607A" localSheetId="13">#REF!</definedName>
    <definedName name="M_607A" localSheetId="14">#REF!</definedName>
    <definedName name="M_607A" localSheetId="6">#REF!</definedName>
    <definedName name="M_607A">#REF!</definedName>
    <definedName name="M_610" localSheetId="4">#REF!</definedName>
    <definedName name="M_610" localSheetId="7">#REF!</definedName>
    <definedName name="M_610" localSheetId="8">#REF!</definedName>
    <definedName name="M_610" localSheetId="9">#REF!</definedName>
    <definedName name="M_610" localSheetId="10">#REF!</definedName>
    <definedName name="M_610" localSheetId="11">#REF!</definedName>
    <definedName name="M_610" localSheetId="12">#REF!</definedName>
    <definedName name="M_610" localSheetId="13">#REF!</definedName>
    <definedName name="M_610" localSheetId="14">#REF!</definedName>
    <definedName name="M_610" localSheetId="6">#REF!</definedName>
    <definedName name="M_610">#REF!</definedName>
    <definedName name="M_618" localSheetId="4">#REF!</definedName>
    <definedName name="M_618" localSheetId="7">#REF!</definedName>
    <definedName name="M_618" localSheetId="8">#REF!</definedName>
    <definedName name="M_618" localSheetId="9">#REF!</definedName>
    <definedName name="M_618" localSheetId="10">#REF!</definedName>
    <definedName name="M_618" localSheetId="11">#REF!</definedName>
    <definedName name="M_618" localSheetId="12">#REF!</definedName>
    <definedName name="M_618" localSheetId="13">#REF!</definedName>
    <definedName name="M_618" localSheetId="14">#REF!</definedName>
    <definedName name="M_618" localSheetId="6">#REF!</definedName>
    <definedName name="M_618">#REF!</definedName>
    <definedName name="M_618A" localSheetId="4">#REF!</definedName>
    <definedName name="M_618A" localSheetId="7">#REF!</definedName>
    <definedName name="M_618A" localSheetId="8">#REF!</definedName>
    <definedName name="M_618A" localSheetId="9">#REF!</definedName>
    <definedName name="M_618A" localSheetId="10">#REF!</definedName>
    <definedName name="M_618A" localSheetId="11">#REF!</definedName>
    <definedName name="M_618A" localSheetId="12">#REF!</definedName>
    <definedName name="M_618A" localSheetId="13">#REF!</definedName>
    <definedName name="M_618A" localSheetId="14">#REF!</definedName>
    <definedName name="M_618A" localSheetId="6">#REF!</definedName>
    <definedName name="M_618A">#REF!</definedName>
    <definedName name="m_ad" localSheetId="4">#REF!</definedName>
    <definedName name="m_ad" localSheetId="7">#REF!</definedName>
    <definedName name="m_ad" localSheetId="8">#REF!</definedName>
    <definedName name="m_ad" localSheetId="9">#REF!</definedName>
    <definedName name="m_ad" localSheetId="10">#REF!</definedName>
    <definedName name="m_ad" localSheetId="11">#REF!</definedName>
    <definedName name="m_ad" localSheetId="12">#REF!</definedName>
    <definedName name="m_ad" localSheetId="13">#REF!</definedName>
    <definedName name="m_ad" localSheetId="14">#REF!</definedName>
    <definedName name="m_ad" localSheetId="6">#REF!</definedName>
    <definedName name="m_ad">#REF!</definedName>
    <definedName name="m_ad_t" localSheetId="4">#REF!</definedName>
    <definedName name="m_ad_t" localSheetId="7">#REF!</definedName>
    <definedName name="m_ad_t" localSheetId="8">#REF!</definedName>
    <definedName name="m_ad_t" localSheetId="9">#REF!</definedName>
    <definedName name="m_ad_t" localSheetId="10">#REF!</definedName>
    <definedName name="m_ad_t" localSheetId="11">#REF!</definedName>
    <definedName name="m_ad_t" localSheetId="12">#REF!</definedName>
    <definedName name="m_ad_t" localSheetId="13">#REF!</definedName>
    <definedName name="m_ad_t" localSheetId="14">#REF!</definedName>
    <definedName name="m_ad_t" localSheetId="6">#REF!</definedName>
    <definedName name="m_ad_t">#REF!</definedName>
    <definedName name="M_E" localSheetId="4">#REF!</definedName>
    <definedName name="M_E" localSheetId="7">#REF!</definedName>
    <definedName name="M_E" localSheetId="8">#REF!</definedName>
    <definedName name="M_E" localSheetId="9">#REF!</definedName>
    <definedName name="M_E" localSheetId="10">#REF!</definedName>
    <definedName name="M_E" localSheetId="11">#REF!</definedName>
    <definedName name="M_E" localSheetId="12">#REF!</definedName>
    <definedName name="M_E" localSheetId="13">#REF!</definedName>
    <definedName name="M_E" localSheetId="14">#REF!</definedName>
    <definedName name="M_E" localSheetId="6">#REF!</definedName>
    <definedName name="M_E">#REF!</definedName>
    <definedName name="m_enc" localSheetId="4">#REF!</definedName>
    <definedName name="m_enc" localSheetId="7">#REF!</definedName>
    <definedName name="m_enc" localSheetId="8">#REF!</definedName>
    <definedName name="m_enc" localSheetId="9">#REF!</definedName>
    <definedName name="m_enc" localSheetId="10">#REF!</definedName>
    <definedName name="m_enc" localSheetId="11">#REF!</definedName>
    <definedName name="m_enc" localSheetId="12">#REF!</definedName>
    <definedName name="m_enc" localSheetId="13">#REF!</definedName>
    <definedName name="m_enc" localSheetId="14">#REF!</definedName>
    <definedName name="m_enc" localSheetId="6">#REF!</definedName>
    <definedName name="m_enc">#REF!</definedName>
    <definedName name="M_L" localSheetId="4">#REF!</definedName>
    <definedName name="M_L" localSheetId="7">#REF!</definedName>
    <definedName name="M_L" localSheetId="8">#REF!</definedName>
    <definedName name="M_L" localSheetId="9">#REF!</definedName>
    <definedName name="M_L" localSheetId="10">#REF!</definedName>
    <definedName name="M_L" localSheetId="11">#REF!</definedName>
    <definedName name="M_L" localSheetId="12">#REF!</definedName>
    <definedName name="M_L" localSheetId="13">#REF!</definedName>
    <definedName name="M_L" localSheetId="14">#REF!</definedName>
    <definedName name="M_L" localSheetId="6">#REF!</definedName>
    <definedName name="M_L">#REF!</definedName>
    <definedName name="M_M" localSheetId="4">#REF!</definedName>
    <definedName name="M_M" localSheetId="7">#REF!</definedName>
    <definedName name="M_M" localSheetId="8">#REF!</definedName>
    <definedName name="M_M" localSheetId="9">#REF!</definedName>
    <definedName name="M_M" localSheetId="10">#REF!</definedName>
    <definedName name="M_M" localSheetId="11">#REF!</definedName>
    <definedName name="M_M" localSheetId="12">#REF!</definedName>
    <definedName name="M_M" localSheetId="13">#REF!</definedName>
    <definedName name="M_M" localSheetId="14">#REF!</definedName>
    <definedName name="M_M" localSheetId="6">#REF!</definedName>
    <definedName name="M_M">#REF!</definedName>
    <definedName name="M2BaulAdicional" localSheetId="4">SUM(#REF!,#REF!,#REF!)</definedName>
    <definedName name="M2BaulAdicional" localSheetId="7">SUM(#REF!,#REF!,#REF!)</definedName>
    <definedName name="M2BaulAdicional" localSheetId="8">SUM(#REF!,#REF!,#REF!)</definedName>
    <definedName name="M2BaulAdicional" localSheetId="9">SUM(#REF!,#REF!,#REF!)</definedName>
    <definedName name="M2BaulAdicional" localSheetId="10">SUM(#REF!,#REF!,#REF!)</definedName>
    <definedName name="M2BaulAdicional" localSheetId="11">SUM(#REF!,#REF!,#REF!)</definedName>
    <definedName name="M2BaulAdicional" localSheetId="12">SUM(#REF!,#REF!,#REF!)</definedName>
    <definedName name="M2BaulAdicional" localSheetId="13">SUM(#REF!,#REF!,#REF!)</definedName>
    <definedName name="M2BaulAdicional" localSheetId="14">SUM(#REF!,#REF!,#REF!)</definedName>
    <definedName name="M2BaulAdicional" localSheetId="6">SUM(#REF!,#REF!,#REF!)</definedName>
    <definedName name="M2BaulAdicional">SUM(#REF!,#REF!,#REF!)</definedName>
    <definedName name="MADERA_E_P" localSheetId="4">#REF!</definedName>
    <definedName name="MADERA_E_P" localSheetId="7">#REF!</definedName>
    <definedName name="MADERA_E_P" localSheetId="8">#REF!</definedName>
    <definedName name="MADERA_E_P" localSheetId="9">#REF!</definedName>
    <definedName name="MADERA_E_P" localSheetId="10">#REF!</definedName>
    <definedName name="MADERA_E_P" localSheetId="11">#REF!</definedName>
    <definedName name="MADERA_E_P" localSheetId="12">#REF!</definedName>
    <definedName name="MADERA_E_P" localSheetId="13">#REF!</definedName>
    <definedName name="MADERA_E_P" localSheetId="14">#REF!</definedName>
    <definedName name="MADERA_E_P" localSheetId="6">#REF!</definedName>
    <definedName name="MADERA_E_P">#REF!</definedName>
    <definedName name="MADRE_GENERAL" localSheetId="4">#REF!</definedName>
    <definedName name="MADRE_GENERAL" localSheetId="7">#REF!</definedName>
    <definedName name="MADRE_GENERAL" localSheetId="8">#REF!</definedName>
    <definedName name="MADRE_GENERAL" localSheetId="9">#REF!</definedName>
    <definedName name="MADRE_GENERAL" localSheetId="10">#REF!</definedName>
    <definedName name="MADRE_GENERAL" localSheetId="11">#REF!</definedName>
    <definedName name="MADRE_GENERAL" localSheetId="12">#REF!</definedName>
    <definedName name="MADRE_GENERAL" localSheetId="13">#REF!</definedName>
    <definedName name="MADRE_GENERAL" localSheetId="14">#REF!</definedName>
    <definedName name="MADRE_GENERAL" localSheetId="6">#REF!</definedName>
    <definedName name="MADRE_GENERAL">#REF!</definedName>
    <definedName name="MANO_DE_OBRA" localSheetId="4">#REF!</definedName>
    <definedName name="MANO_DE_OBRA" localSheetId="7">#REF!</definedName>
    <definedName name="MANO_DE_OBRA" localSheetId="8">#REF!</definedName>
    <definedName name="MANO_DE_OBRA" localSheetId="9">#REF!</definedName>
    <definedName name="MANO_DE_OBRA" localSheetId="10">#REF!</definedName>
    <definedName name="MANO_DE_OBRA" localSheetId="11">#REF!</definedName>
    <definedName name="MANO_DE_OBRA" localSheetId="12">#REF!</definedName>
    <definedName name="MANO_DE_OBRA" localSheetId="13">#REF!</definedName>
    <definedName name="MANO_DE_OBRA" localSheetId="14">#REF!</definedName>
    <definedName name="MANO_DE_OBRA" localSheetId="6">#REF!</definedName>
    <definedName name="MANO_DE_OBRA">#REF!</definedName>
    <definedName name="MANOBRA" localSheetId="4">#REF!</definedName>
    <definedName name="MANOBRA" localSheetId="7">#REF!</definedName>
    <definedName name="MANOBRA" localSheetId="8">#REF!</definedName>
    <definedName name="MANOBRA" localSheetId="9">#REF!</definedName>
    <definedName name="MANOBRA" localSheetId="10">#REF!</definedName>
    <definedName name="MANOBRA" localSheetId="11">#REF!</definedName>
    <definedName name="MANOBRA" localSheetId="12">#REF!</definedName>
    <definedName name="MANOBRA" localSheetId="13">#REF!</definedName>
    <definedName name="MANOBRA" localSheetId="14">#REF!</definedName>
    <definedName name="MANOBRA" localSheetId="6">#REF!</definedName>
    <definedName name="MANOBRA">#REF!</definedName>
    <definedName name="Manodeobra" localSheetId="4">#REF!</definedName>
    <definedName name="Manodeobra" localSheetId="7">#REF!</definedName>
    <definedName name="Manodeobra" localSheetId="8">#REF!</definedName>
    <definedName name="Manodeobra" localSheetId="9">#REF!</definedName>
    <definedName name="Manodeobra" localSheetId="10">#REF!</definedName>
    <definedName name="Manodeobra" localSheetId="11">#REF!</definedName>
    <definedName name="Manodeobra" localSheetId="12">#REF!</definedName>
    <definedName name="Manodeobra" localSheetId="13">#REF!</definedName>
    <definedName name="Manodeobra" localSheetId="14">#REF!</definedName>
    <definedName name="Manodeobra" localSheetId="6">#REF!</definedName>
    <definedName name="Manodeobra">#REF!</definedName>
    <definedName name="Manoobra" localSheetId="4">#REF!</definedName>
    <definedName name="Manoobra" localSheetId="7">#REF!</definedName>
    <definedName name="Manoobra" localSheetId="8">#REF!</definedName>
    <definedName name="Manoobra" localSheetId="9">#REF!</definedName>
    <definedName name="Manoobra" localSheetId="10">#REF!</definedName>
    <definedName name="Manoobra" localSheetId="11">#REF!</definedName>
    <definedName name="Manoobra" localSheetId="12">#REF!</definedName>
    <definedName name="Manoobra" localSheetId="13">#REF!</definedName>
    <definedName name="Manoobra" localSheetId="14">#REF!</definedName>
    <definedName name="Manoobra" localSheetId="6">#REF!</definedName>
    <definedName name="Manoobra">#REF!</definedName>
    <definedName name="Manoobra337" localSheetId="4">#REF!</definedName>
    <definedName name="Manoobra337" localSheetId="7">#REF!</definedName>
    <definedName name="Manoobra337" localSheetId="8">#REF!</definedName>
    <definedName name="Manoobra337" localSheetId="9">#REF!</definedName>
    <definedName name="Manoobra337" localSheetId="10">#REF!</definedName>
    <definedName name="Manoobra337" localSheetId="11">#REF!</definedName>
    <definedName name="Manoobra337" localSheetId="12">#REF!</definedName>
    <definedName name="Manoobra337" localSheetId="13">#REF!</definedName>
    <definedName name="Manoobra337" localSheetId="14">#REF!</definedName>
    <definedName name="Manoobra337" localSheetId="6">#REF!</definedName>
    <definedName name="Manoobra337">#REF!</definedName>
    <definedName name="manoobracaro" localSheetId="4">#REF!</definedName>
    <definedName name="manoobracaro" localSheetId="7">#REF!</definedName>
    <definedName name="manoobracaro" localSheetId="8">#REF!</definedName>
    <definedName name="manoobracaro" localSheetId="9">#REF!</definedName>
    <definedName name="manoobracaro" localSheetId="10">#REF!</definedName>
    <definedName name="manoobracaro" localSheetId="11">#REF!</definedName>
    <definedName name="manoobracaro" localSheetId="12">#REF!</definedName>
    <definedName name="manoobracaro" localSheetId="13">#REF!</definedName>
    <definedName name="manoobracaro" localSheetId="14">#REF!</definedName>
    <definedName name="manoobracaro" localSheetId="6">#REF!</definedName>
    <definedName name="manoobracaro">#REF!</definedName>
    <definedName name="maquinas" localSheetId="4">#REF!</definedName>
    <definedName name="maquinas" localSheetId="7">#REF!</definedName>
    <definedName name="maquinas" localSheetId="8">#REF!</definedName>
    <definedName name="maquinas" localSheetId="9">#REF!</definedName>
    <definedName name="maquinas" localSheetId="10">#REF!</definedName>
    <definedName name="maquinas" localSheetId="11">#REF!</definedName>
    <definedName name="maquinas" localSheetId="12">#REF!</definedName>
    <definedName name="maquinas" localSheetId="13">#REF!</definedName>
    <definedName name="maquinas" localSheetId="14">#REF!</definedName>
    <definedName name="maquinas" localSheetId="6">#REF!</definedName>
    <definedName name="maquinas">#REF!</definedName>
    <definedName name="Mat" localSheetId="4">#REF!</definedName>
    <definedName name="Mat" localSheetId="7">#REF!</definedName>
    <definedName name="Mat" localSheetId="8">#REF!</definedName>
    <definedName name="Mat" localSheetId="9">#REF!</definedName>
    <definedName name="Mat" localSheetId="10">#REF!</definedName>
    <definedName name="Mat" localSheetId="11">#REF!</definedName>
    <definedName name="Mat" localSheetId="12">#REF!</definedName>
    <definedName name="Mat" localSheetId="13">#REF!</definedName>
    <definedName name="Mat" localSheetId="14">#REF!</definedName>
    <definedName name="Mat" localSheetId="6">#REF!</definedName>
    <definedName name="Mat">#REF!</definedName>
    <definedName name="mat_asfd" localSheetId="4">#REF!</definedName>
    <definedName name="mat_asfd" localSheetId="7">#REF!</definedName>
    <definedName name="mat_asfd" localSheetId="8">#REF!</definedName>
    <definedName name="mat_asfd" localSheetId="9">#REF!</definedName>
    <definedName name="mat_asfd" localSheetId="10">#REF!</definedName>
    <definedName name="mat_asfd" localSheetId="11">#REF!</definedName>
    <definedName name="mat_asfd" localSheetId="12">#REF!</definedName>
    <definedName name="mat_asfd" localSheetId="13">#REF!</definedName>
    <definedName name="mat_asfd" localSheetId="14">#REF!</definedName>
    <definedName name="mat_asfd" localSheetId="6">#REF!</definedName>
    <definedName name="mat_asfd">#REF!</definedName>
    <definedName name="mat_asfg" localSheetId="4">#REF!</definedName>
    <definedName name="mat_asfg" localSheetId="7">#REF!</definedName>
    <definedName name="mat_asfg" localSheetId="8">#REF!</definedName>
    <definedName name="mat_asfg" localSheetId="9">#REF!</definedName>
    <definedName name="mat_asfg" localSheetId="10">#REF!</definedName>
    <definedName name="mat_asfg" localSheetId="11">#REF!</definedName>
    <definedName name="mat_asfg" localSheetId="12">#REF!</definedName>
    <definedName name="mat_asfg" localSheetId="13">#REF!</definedName>
    <definedName name="mat_asfg" localSheetId="14">#REF!</definedName>
    <definedName name="mat_asfg" localSheetId="6">#REF!</definedName>
    <definedName name="mat_asfg">#REF!</definedName>
    <definedName name="Mat_Cod" localSheetId="4">#REF!</definedName>
    <definedName name="Mat_Cod" localSheetId="7">#REF!</definedName>
    <definedName name="Mat_Cod" localSheetId="8">#REF!</definedName>
    <definedName name="Mat_Cod" localSheetId="9">#REF!</definedName>
    <definedName name="Mat_Cod" localSheetId="10">#REF!</definedName>
    <definedName name="Mat_Cod" localSheetId="11">#REF!</definedName>
    <definedName name="Mat_Cod" localSheetId="12">#REF!</definedName>
    <definedName name="Mat_Cod" localSheetId="13">#REF!</definedName>
    <definedName name="Mat_Cod" localSheetId="14">#REF!</definedName>
    <definedName name="Mat_Cod" localSheetId="6">#REF!</definedName>
    <definedName name="Mat_Cod">#REF!</definedName>
    <definedName name="Mat_Pad" localSheetId="4">#REF!</definedName>
    <definedName name="Mat_Pad" localSheetId="7">#REF!</definedName>
    <definedName name="Mat_Pad" localSheetId="8">#REF!</definedName>
    <definedName name="Mat_Pad" localSheetId="9">#REF!</definedName>
    <definedName name="Mat_Pad" localSheetId="10">#REF!</definedName>
    <definedName name="Mat_Pad" localSheetId="11">#REF!</definedName>
    <definedName name="Mat_Pad" localSheetId="12">#REF!</definedName>
    <definedName name="Mat_Pad" localSheetId="13">#REF!</definedName>
    <definedName name="Mat_Pad" localSheetId="14">#REF!</definedName>
    <definedName name="Mat_Pad" localSheetId="6">#REF!</definedName>
    <definedName name="Mat_Pad">#REF!</definedName>
    <definedName name="Mat_Pre" localSheetId="4">#REF!</definedName>
    <definedName name="Mat_Pre" localSheetId="7">#REF!</definedName>
    <definedName name="Mat_Pre" localSheetId="8">#REF!</definedName>
    <definedName name="Mat_Pre" localSheetId="9">#REF!</definedName>
    <definedName name="Mat_Pre" localSheetId="10">#REF!</definedName>
    <definedName name="Mat_Pre" localSheetId="11">#REF!</definedName>
    <definedName name="Mat_Pre" localSheetId="12">#REF!</definedName>
    <definedName name="Mat_Pre" localSheetId="13">#REF!</definedName>
    <definedName name="Mat_Pre" localSheetId="14">#REF!</definedName>
    <definedName name="Mat_Pre" localSheetId="6">#REF!</definedName>
    <definedName name="Mat_Pre">#REF!</definedName>
    <definedName name="MATER" localSheetId="4">#REF!</definedName>
    <definedName name="MATER" localSheetId="7">#REF!</definedName>
    <definedName name="MATER" localSheetId="8">#REF!</definedName>
    <definedName name="MATER" localSheetId="9">#REF!</definedName>
    <definedName name="MATER" localSheetId="10">#REF!</definedName>
    <definedName name="MATER" localSheetId="11">#REF!</definedName>
    <definedName name="MATER" localSheetId="12">#REF!</definedName>
    <definedName name="MATER" localSheetId="13">#REF!</definedName>
    <definedName name="MATER" localSheetId="14">#REF!</definedName>
    <definedName name="MATER" localSheetId="6">#REF!</definedName>
    <definedName name="MATER">#REF!</definedName>
    <definedName name="matercaro" localSheetId="4">#REF!</definedName>
    <definedName name="matercaro" localSheetId="7">#REF!</definedName>
    <definedName name="matercaro" localSheetId="8">#REF!</definedName>
    <definedName name="matercaro" localSheetId="9">#REF!</definedName>
    <definedName name="matercaro" localSheetId="10">#REF!</definedName>
    <definedName name="matercaro" localSheetId="11">#REF!</definedName>
    <definedName name="matercaro" localSheetId="12">#REF!</definedName>
    <definedName name="matercaro" localSheetId="13">#REF!</definedName>
    <definedName name="matercaro" localSheetId="14">#REF!</definedName>
    <definedName name="matercaro" localSheetId="6">#REF!</definedName>
    <definedName name="matercaro">#REF!</definedName>
    <definedName name="Material" localSheetId="4">#REF!</definedName>
    <definedName name="Material" localSheetId="7">#REF!</definedName>
    <definedName name="Material" localSheetId="8">#REF!</definedName>
    <definedName name="Material" localSheetId="9">#REF!</definedName>
    <definedName name="Material" localSheetId="10">#REF!</definedName>
    <definedName name="Material" localSheetId="11">#REF!</definedName>
    <definedName name="Material" localSheetId="12">#REF!</definedName>
    <definedName name="Material" localSheetId="13">#REF!</definedName>
    <definedName name="Material" localSheetId="14">#REF!</definedName>
    <definedName name="Material" localSheetId="6">#REF!</definedName>
    <definedName name="Material">#REF!</definedName>
    <definedName name="Materiales" localSheetId="4">#REF!</definedName>
    <definedName name="Materiales" localSheetId="7">#REF!</definedName>
    <definedName name="Materiales" localSheetId="8">#REF!</definedName>
    <definedName name="Materiales" localSheetId="9">#REF!</definedName>
    <definedName name="Materiales" localSheetId="10">#REF!</definedName>
    <definedName name="Materiales" localSheetId="11">#REF!</definedName>
    <definedName name="Materiales" localSheetId="12">#REF!</definedName>
    <definedName name="Materiales" localSheetId="13">#REF!</definedName>
    <definedName name="Materiales" localSheetId="14">#REF!</definedName>
    <definedName name="Materiales" localSheetId="6">#REF!</definedName>
    <definedName name="Materiales">#REF!</definedName>
    <definedName name="materiales_des" localSheetId="4">#REF!</definedName>
    <definedName name="materiales_des" localSheetId="7">#REF!</definedName>
    <definedName name="materiales_des" localSheetId="8">#REF!</definedName>
    <definedName name="materiales_des" localSheetId="9">#REF!</definedName>
    <definedName name="materiales_des" localSheetId="10">#REF!</definedName>
    <definedName name="materiales_des" localSheetId="11">#REF!</definedName>
    <definedName name="materiales_des" localSheetId="12">#REF!</definedName>
    <definedName name="materiales_des" localSheetId="13">#REF!</definedName>
    <definedName name="materiales_des" localSheetId="14">#REF!</definedName>
    <definedName name="materiales_des" localSheetId="6">#REF!</definedName>
    <definedName name="materiales_des">#REF!</definedName>
    <definedName name="materiales330eby" localSheetId="4">#REF!</definedName>
    <definedName name="materiales330eby" localSheetId="7">#REF!</definedName>
    <definedName name="materiales330eby" localSheetId="8">#REF!</definedName>
    <definedName name="materiales330eby" localSheetId="9">#REF!</definedName>
    <definedName name="materiales330eby" localSheetId="10">#REF!</definedName>
    <definedName name="materiales330eby" localSheetId="11">#REF!</definedName>
    <definedName name="materiales330eby" localSheetId="12">#REF!</definedName>
    <definedName name="materiales330eby" localSheetId="13">#REF!</definedName>
    <definedName name="materiales330eby" localSheetId="14">#REF!</definedName>
    <definedName name="materiales330eby" localSheetId="6">#REF!</definedName>
    <definedName name="materiales330eby">#REF!</definedName>
    <definedName name="Materiales337" localSheetId="4">#REF!</definedName>
    <definedName name="Materiales337" localSheetId="7">#REF!</definedName>
    <definedName name="Materiales337" localSheetId="8">#REF!</definedName>
    <definedName name="Materiales337" localSheetId="9">#REF!</definedName>
    <definedName name="Materiales337" localSheetId="10">#REF!</definedName>
    <definedName name="Materiales337" localSheetId="11">#REF!</definedName>
    <definedName name="Materiales337" localSheetId="12">#REF!</definedName>
    <definedName name="Materiales337" localSheetId="13">#REF!</definedName>
    <definedName name="Materiales337" localSheetId="14">#REF!</definedName>
    <definedName name="Materiales337" localSheetId="6">#REF!</definedName>
    <definedName name="Materiales337">#REF!</definedName>
    <definedName name="MaterialVVZ" localSheetId="4">#REF!</definedName>
    <definedName name="MaterialVVZ" localSheetId="7">#REF!</definedName>
    <definedName name="MaterialVVZ" localSheetId="8">#REF!</definedName>
    <definedName name="MaterialVVZ" localSheetId="9">#REF!</definedName>
    <definedName name="MaterialVVZ" localSheetId="10">#REF!</definedName>
    <definedName name="MaterialVVZ" localSheetId="11">#REF!</definedName>
    <definedName name="MaterialVVZ" localSheetId="12">#REF!</definedName>
    <definedName name="MaterialVVZ" localSheetId="13">#REF!</definedName>
    <definedName name="MaterialVVZ" localSheetId="14">#REF!</definedName>
    <definedName name="MaterialVVZ" localSheetId="6">#REF!</definedName>
    <definedName name="MaterialVVZ">#REF!</definedName>
    <definedName name="Matrix" localSheetId="4">#REF!</definedName>
    <definedName name="Matrix" localSheetId="7">#REF!</definedName>
    <definedName name="Matrix" localSheetId="8">#REF!</definedName>
    <definedName name="Matrix" localSheetId="9">#REF!</definedName>
    <definedName name="Matrix" localSheetId="10">#REF!</definedName>
    <definedName name="Matrix" localSheetId="11">#REF!</definedName>
    <definedName name="Matrix" localSheetId="12">#REF!</definedName>
    <definedName name="Matrix" localSheetId="13">#REF!</definedName>
    <definedName name="Matrix" localSheetId="14">#REF!</definedName>
    <definedName name="Matrix" localSheetId="6">#REF!</definedName>
    <definedName name="Matrix">#REF!</definedName>
    <definedName name="Matrix1" localSheetId="4">#REF!</definedName>
    <definedName name="Matrix1" localSheetId="7">#REF!</definedName>
    <definedName name="Matrix1" localSheetId="8">#REF!</definedName>
    <definedName name="Matrix1" localSheetId="9">#REF!</definedName>
    <definedName name="Matrix1" localSheetId="10">#REF!</definedName>
    <definedName name="Matrix1" localSheetId="11">#REF!</definedName>
    <definedName name="Matrix1" localSheetId="12">#REF!</definedName>
    <definedName name="Matrix1" localSheetId="13">#REF!</definedName>
    <definedName name="Matrix1" localSheetId="14">#REF!</definedName>
    <definedName name="Matrix1" localSheetId="6">#REF!</definedName>
    <definedName name="Matrix1">#REF!</definedName>
    <definedName name="Matriz_Equipos" localSheetId="4">#REF!</definedName>
    <definedName name="Matriz_Equipos" localSheetId="7">#REF!</definedName>
    <definedName name="Matriz_Equipos" localSheetId="8">#REF!</definedName>
    <definedName name="Matriz_Equipos" localSheetId="9">#REF!</definedName>
    <definedName name="Matriz_Equipos" localSheetId="10">#REF!</definedName>
    <definedName name="Matriz_Equipos" localSheetId="11">#REF!</definedName>
    <definedName name="Matriz_Equipos" localSheetId="12">#REF!</definedName>
    <definedName name="Matriz_Equipos" localSheetId="13">#REF!</definedName>
    <definedName name="Matriz_Equipos" localSheetId="14">#REF!</definedName>
    <definedName name="Matriz_Equipos" localSheetId="6">#REF!</definedName>
    <definedName name="Matriz_Equipos">#REF!</definedName>
    <definedName name="Matriz_items" localSheetId="4">#REF!</definedName>
    <definedName name="Matriz_items" localSheetId="7">#REF!</definedName>
    <definedName name="Matriz_items" localSheetId="8">#REF!</definedName>
    <definedName name="Matriz_items" localSheetId="9">#REF!</definedName>
    <definedName name="Matriz_items" localSheetId="10">#REF!</definedName>
    <definedName name="Matriz_items" localSheetId="11">#REF!</definedName>
    <definedName name="Matriz_items" localSheetId="12">#REF!</definedName>
    <definedName name="Matriz_items" localSheetId="13">#REF!</definedName>
    <definedName name="Matriz_items" localSheetId="14">#REF!</definedName>
    <definedName name="Matriz_items" localSheetId="6">#REF!</definedName>
    <definedName name="Matriz_items">#REF!</definedName>
    <definedName name="matrizeq" localSheetId="4">#REF!</definedName>
    <definedName name="matrizeq" localSheetId="7">#REF!</definedName>
    <definedName name="matrizeq" localSheetId="8">#REF!</definedName>
    <definedName name="matrizeq" localSheetId="9">#REF!</definedName>
    <definedName name="matrizeq" localSheetId="10">#REF!</definedName>
    <definedName name="matrizeq" localSheetId="11">#REF!</definedName>
    <definedName name="matrizeq" localSheetId="12">#REF!</definedName>
    <definedName name="matrizeq" localSheetId="13">#REF!</definedName>
    <definedName name="matrizeq" localSheetId="14">#REF!</definedName>
    <definedName name="matrizeq" localSheetId="6">#REF!</definedName>
    <definedName name="matrizeq">#REF!</definedName>
    <definedName name="MATRIZITEMS" localSheetId="4">#REF!</definedName>
    <definedName name="MATRIZITEMS" localSheetId="7">#REF!</definedName>
    <definedName name="MATRIZITEMS" localSheetId="8">#REF!</definedName>
    <definedName name="MATRIZITEMS" localSheetId="9">#REF!</definedName>
    <definedName name="MATRIZITEMS" localSheetId="10">#REF!</definedName>
    <definedName name="MATRIZITEMS" localSheetId="11">#REF!</definedName>
    <definedName name="MATRIZITEMS" localSheetId="12">#REF!</definedName>
    <definedName name="MATRIZITEMS" localSheetId="13">#REF!</definedName>
    <definedName name="MATRIZITEMS" localSheetId="14">#REF!</definedName>
    <definedName name="MATRIZITEMS" localSheetId="6">#REF!</definedName>
    <definedName name="MATRIZITEMS">#REF!</definedName>
    <definedName name="matrizmat" localSheetId="4">#REF!</definedName>
    <definedName name="matrizmat" localSheetId="7">#REF!</definedName>
    <definedName name="matrizmat" localSheetId="8">#REF!</definedName>
    <definedName name="matrizmat" localSheetId="9">#REF!</definedName>
    <definedName name="matrizmat" localSheetId="10">#REF!</definedName>
    <definedName name="matrizmat" localSheetId="11">#REF!</definedName>
    <definedName name="matrizmat" localSheetId="12">#REF!</definedName>
    <definedName name="matrizmat" localSheetId="13">#REF!</definedName>
    <definedName name="matrizmat" localSheetId="14">#REF!</definedName>
    <definedName name="matrizmat" localSheetId="6">#REF!</definedName>
    <definedName name="matrizmat">#REF!</definedName>
    <definedName name="matrizper" localSheetId="4">#REF!</definedName>
    <definedName name="matrizper" localSheetId="7">#REF!</definedName>
    <definedName name="matrizper" localSheetId="8">#REF!</definedName>
    <definedName name="matrizper" localSheetId="9">#REF!</definedName>
    <definedName name="matrizper" localSheetId="10">#REF!</definedName>
    <definedName name="matrizper" localSheetId="11">#REF!</definedName>
    <definedName name="matrizper" localSheetId="12">#REF!</definedName>
    <definedName name="matrizper" localSheetId="13">#REF!</definedName>
    <definedName name="matrizper" localSheetId="14">#REF!</definedName>
    <definedName name="matrizper" localSheetId="6">#REF!</definedName>
    <definedName name="matrizper">#REF!</definedName>
    <definedName name="matrizprecio" localSheetId="4">#REF!</definedName>
    <definedName name="matrizprecio" localSheetId="7">#REF!</definedName>
    <definedName name="matrizprecio" localSheetId="8">#REF!</definedName>
    <definedName name="matrizprecio" localSheetId="9">#REF!</definedName>
    <definedName name="matrizprecio" localSheetId="10">#REF!</definedName>
    <definedName name="matrizprecio" localSheetId="11">#REF!</definedName>
    <definedName name="matrizprecio" localSheetId="12">#REF!</definedName>
    <definedName name="matrizprecio" localSheetId="13">#REF!</definedName>
    <definedName name="matrizprecio" localSheetId="14">#REF!</definedName>
    <definedName name="matrizprecio" localSheetId="6">#REF!</definedName>
    <definedName name="matrizprecio">#REF!</definedName>
    <definedName name="matriztrasp" localSheetId="4">#REF!</definedName>
    <definedName name="matriztrasp" localSheetId="7">#REF!</definedName>
    <definedName name="matriztrasp" localSheetId="8">#REF!</definedName>
    <definedName name="matriztrasp" localSheetId="9">#REF!</definedName>
    <definedName name="matriztrasp" localSheetId="10">#REF!</definedName>
    <definedName name="matriztrasp" localSheetId="11">#REF!</definedName>
    <definedName name="matriztrasp" localSheetId="12">#REF!</definedName>
    <definedName name="matriztrasp" localSheetId="13">#REF!</definedName>
    <definedName name="matriztrasp" localSheetId="14">#REF!</definedName>
    <definedName name="matriztrasp" localSheetId="6">#REF!</definedName>
    <definedName name="matriztrasp">#REF!</definedName>
    <definedName name="mb" localSheetId="4">#REF!</definedName>
    <definedName name="mb" localSheetId="7">#REF!</definedName>
    <definedName name="mb" localSheetId="8">#REF!</definedName>
    <definedName name="mb" localSheetId="9">#REF!</definedName>
    <definedName name="mb" localSheetId="10">#REF!</definedName>
    <definedName name="mb" localSheetId="11">#REF!</definedName>
    <definedName name="mb" localSheetId="12">#REF!</definedName>
    <definedName name="mb" localSheetId="13">#REF!</definedName>
    <definedName name="mb" localSheetId="14">#REF!</definedName>
    <definedName name="mb" localSheetId="6">#REF!</definedName>
    <definedName name="mb">#REF!</definedName>
    <definedName name="MBOMBA" localSheetId="4">#REF!</definedName>
    <definedName name="MBOMBA" localSheetId="7">#REF!</definedName>
    <definedName name="MBOMBA" localSheetId="8">#REF!</definedName>
    <definedName name="MBOMBA" localSheetId="9">#REF!</definedName>
    <definedName name="MBOMBA" localSheetId="10">#REF!</definedName>
    <definedName name="MBOMBA" localSheetId="11">#REF!</definedName>
    <definedName name="MBOMBA" localSheetId="12">#REF!</definedName>
    <definedName name="MBOMBA" localSheetId="13">#REF!</definedName>
    <definedName name="MBOMBA" localSheetId="14">#REF!</definedName>
    <definedName name="MBOMBA" localSheetId="6">#REF!</definedName>
    <definedName name="MBOMBA">#REF!</definedName>
    <definedName name="MDEFENSA" localSheetId="4">#REF!</definedName>
    <definedName name="MDEFENSA" localSheetId="7">#REF!</definedName>
    <definedName name="MDEFENSA" localSheetId="8">#REF!</definedName>
    <definedName name="MDEFENSA" localSheetId="9">#REF!</definedName>
    <definedName name="MDEFENSA" localSheetId="10">#REF!</definedName>
    <definedName name="MDEFENSA" localSheetId="11">#REF!</definedName>
    <definedName name="MDEFENSA" localSheetId="12">#REF!</definedName>
    <definedName name="MDEFENSA" localSheetId="13">#REF!</definedName>
    <definedName name="MDEFENSA" localSheetId="14">#REF!</definedName>
    <definedName name="MDEFENSA" localSheetId="6">#REF!</definedName>
    <definedName name="MDEFENSA">#REF!</definedName>
    <definedName name="Mdo_Cod" localSheetId="4">#REF!</definedName>
    <definedName name="Mdo_Cod" localSheetId="7">#REF!</definedName>
    <definedName name="Mdo_Cod" localSheetId="8">#REF!</definedName>
    <definedName name="Mdo_Cod" localSheetId="9">#REF!</definedName>
    <definedName name="Mdo_Cod" localSheetId="10">#REF!</definedName>
    <definedName name="Mdo_Cod" localSheetId="11">#REF!</definedName>
    <definedName name="Mdo_Cod" localSheetId="12">#REF!</definedName>
    <definedName name="Mdo_Cod" localSheetId="13">#REF!</definedName>
    <definedName name="Mdo_Cod" localSheetId="14">#REF!</definedName>
    <definedName name="Mdo_Cod" localSheetId="6">#REF!</definedName>
    <definedName name="Mdo_Cod">#REF!</definedName>
    <definedName name="Mdo_Pad" localSheetId="4">#REF!</definedName>
    <definedName name="Mdo_Pad" localSheetId="7">#REF!</definedName>
    <definedName name="Mdo_Pad" localSheetId="8">#REF!</definedName>
    <definedName name="Mdo_Pad" localSheetId="9">#REF!</definedName>
    <definedName name="Mdo_Pad" localSheetId="10">#REF!</definedName>
    <definedName name="Mdo_Pad" localSheetId="11">#REF!</definedName>
    <definedName name="Mdo_Pad" localSheetId="12">#REF!</definedName>
    <definedName name="Mdo_Pad" localSheetId="13">#REF!</definedName>
    <definedName name="Mdo_Pad" localSheetId="14">#REF!</definedName>
    <definedName name="Mdo_Pad" localSheetId="6">#REF!</definedName>
    <definedName name="Mdo_Pad">#REF!</definedName>
    <definedName name="Mdo_Pre" localSheetId="4">#REF!</definedName>
    <definedName name="Mdo_Pre" localSheetId="7">#REF!</definedName>
    <definedName name="Mdo_Pre" localSheetId="8">#REF!</definedName>
    <definedName name="Mdo_Pre" localSheetId="9">#REF!</definedName>
    <definedName name="Mdo_Pre" localSheetId="10">#REF!</definedName>
    <definedName name="Mdo_Pre" localSheetId="11">#REF!</definedName>
    <definedName name="Mdo_Pre" localSheetId="12">#REF!</definedName>
    <definedName name="Mdo_Pre" localSheetId="13">#REF!</definedName>
    <definedName name="Mdo_Pre" localSheetId="14">#REF!</definedName>
    <definedName name="Mdo_Pre" localSheetId="6">#REF!</definedName>
    <definedName name="Mdo_Pre">#REF!</definedName>
    <definedName name="MDOV" localSheetId="4">#REF!</definedName>
    <definedName name="MDOV" localSheetId="7">#REF!</definedName>
    <definedName name="MDOV" localSheetId="8">#REF!</definedName>
    <definedName name="MDOV" localSheetId="9">#REF!</definedName>
    <definedName name="MDOV" localSheetId="10">#REF!</definedName>
    <definedName name="MDOV" localSheetId="11">#REF!</definedName>
    <definedName name="MDOV" localSheetId="12">#REF!</definedName>
    <definedName name="MDOV" localSheetId="13">#REF!</definedName>
    <definedName name="MDOV" localSheetId="14">#REF!</definedName>
    <definedName name="MDOV" localSheetId="6">#REF!</definedName>
    <definedName name="MDOV">#REF!</definedName>
    <definedName name="MEJORADOR_P" localSheetId="4">#REF!</definedName>
    <definedName name="MEJORADOR_P" localSheetId="7">#REF!</definedName>
    <definedName name="MEJORADOR_P" localSheetId="8">#REF!</definedName>
    <definedName name="MEJORADOR_P" localSheetId="9">#REF!</definedName>
    <definedName name="MEJORADOR_P" localSheetId="10">#REF!</definedName>
    <definedName name="MEJORADOR_P" localSheetId="11">#REF!</definedName>
    <definedName name="MEJORADOR_P" localSheetId="12">#REF!</definedName>
    <definedName name="MEJORADOR_P" localSheetId="13">#REF!</definedName>
    <definedName name="MEJORADOR_P" localSheetId="14">#REF!</definedName>
    <definedName name="MEJORADOR_P" localSheetId="6">#REF!</definedName>
    <definedName name="MEJORADOR_P">#REF!</definedName>
    <definedName name="mes" localSheetId="4">#REF!</definedName>
    <definedName name="mes" localSheetId="7">#REF!</definedName>
    <definedName name="mes" localSheetId="8">#REF!</definedName>
    <definedName name="mes" localSheetId="9">#REF!</definedName>
    <definedName name="mes" localSheetId="10">#REF!</definedName>
    <definedName name="mes" localSheetId="11">#REF!</definedName>
    <definedName name="mes" localSheetId="12">#REF!</definedName>
    <definedName name="mes" localSheetId="13">#REF!</definedName>
    <definedName name="mes" localSheetId="14">#REF!</definedName>
    <definedName name="mes" localSheetId="6">#REF!</definedName>
    <definedName name="mes">#REF!</definedName>
    <definedName name="mescer" localSheetId="4">#REF!</definedName>
    <definedName name="mescer" localSheetId="7">#REF!</definedName>
    <definedName name="mescer" localSheetId="8">#REF!</definedName>
    <definedName name="mescer" localSheetId="9">#REF!</definedName>
    <definedName name="mescer" localSheetId="10">#REF!</definedName>
    <definedName name="mescer" localSheetId="11">#REF!</definedName>
    <definedName name="mescer" localSheetId="12">#REF!</definedName>
    <definedName name="mescer" localSheetId="13">#REF!</definedName>
    <definedName name="mescer" localSheetId="14">#REF!</definedName>
    <definedName name="mescer" localSheetId="6">#REF!</definedName>
    <definedName name="mescer">#REF!</definedName>
    <definedName name="mescont" localSheetId="4">#REF!</definedName>
    <definedName name="mescont" localSheetId="7">#REF!</definedName>
    <definedName name="mescont" localSheetId="8">#REF!</definedName>
    <definedName name="mescont" localSheetId="9">#REF!</definedName>
    <definedName name="mescont" localSheetId="10">#REF!</definedName>
    <definedName name="mescont" localSheetId="11">#REF!</definedName>
    <definedName name="mescont" localSheetId="12">#REF!</definedName>
    <definedName name="mescont" localSheetId="13">#REF!</definedName>
    <definedName name="mescont" localSheetId="14">#REF!</definedName>
    <definedName name="mescont" localSheetId="6">#REF!</definedName>
    <definedName name="mescont">#REF!</definedName>
    <definedName name="metal" localSheetId="4">#REF!</definedName>
    <definedName name="metal" localSheetId="7">#REF!</definedName>
    <definedName name="metal" localSheetId="8">#REF!</definedName>
    <definedName name="metal" localSheetId="9">#REF!</definedName>
    <definedName name="metal" localSheetId="10">#REF!</definedName>
    <definedName name="metal" localSheetId="11">#REF!</definedName>
    <definedName name="metal" localSheetId="12">#REF!</definedName>
    <definedName name="metal" localSheetId="13">#REF!</definedName>
    <definedName name="metal" localSheetId="14">#REF!</definedName>
    <definedName name="metal" localSheetId="6">#REF!</definedName>
    <definedName name="metal">#REF!</definedName>
    <definedName name="MI_CASA" localSheetId="7">#REF!</definedName>
    <definedName name="MI_CASA" localSheetId="8">#REF!</definedName>
    <definedName name="MI_CASA" localSheetId="9">#REF!</definedName>
    <definedName name="MI_CASA" localSheetId="10">#REF!</definedName>
    <definedName name="MI_CASA" localSheetId="11">#REF!</definedName>
    <definedName name="MI_CASA" localSheetId="12">#REF!</definedName>
    <definedName name="MI_CASA" localSheetId="13">#REF!</definedName>
    <definedName name="MI_CASA" localSheetId="14">#REF!</definedName>
    <definedName name="MI_CASA">#REF!</definedName>
    <definedName name="MI_CASA1" localSheetId="7">#REF!</definedName>
    <definedName name="MI_CASA1" localSheetId="8">#REF!</definedName>
    <definedName name="MI_CASA1" localSheetId="9">#REF!</definedName>
    <definedName name="MI_CASA1" localSheetId="10">#REF!</definedName>
    <definedName name="MI_CASA1" localSheetId="11">#REF!</definedName>
    <definedName name="MI_CASA1" localSheetId="12">#REF!</definedName>
    <definedName name="MI_CASA1" localSheetId="13">#REF!</definedName>
    <definedName name="MI_CASA1" localSheetId="14">#REF!</definedName>
    <definedName name="MI_CASA1">#REF!</definedName>
    <definedName name="MI_CASA2" localSheetId="7">#REF!</definedName>
    <definedName name="MI_CASA2" localSheetId="8">#REF!</definedName>
    <definedName name="MI_CASA2" localSheetId="9">#REF!</definedName>
    <definedName name="MI_CASA2" localSheetId="10">#REF!</definedName>
    <definedName name="MI_CASA2" localSheetId="11">#REF!</definedName>
    <definedName name="MI_CASA2" localSheetId="12">#REF!</definedName>
    <definedName name="MI_CASA2" localSheetId="13">#REF!</definedName>
    <definedName name="MI_CASA2" localSheetId="14">#REF!</definedName>
    <definedName name="MI_CASA2">#REF!</definedName>
    <definedName name="MI_CASA3" localSheetId="7">#REF!</definedName>
    <definedName name="MI_CASA3" localSheetId="8">#REF!</definedName>
    <definedName name="MI_CASA3" localSheetId="9">#REF!</definedName>
    <definedName name="MI_CASA3" localSheetId="10">#REF!</definedName>
    <definedName name="MI_CASA3" localSheetId="11">#REF!</definedName>
    <definedName name="MI_CASA3" localSheetId="12">#REF!</definedName>
    <definedName name="MI_CASA3" localSheetId="13">#REF!</definedName>
    <definedName name="MI_CASA3" localSheetId="14">#REF!</definedName>
    <definedName name="MI_CASA3">#REF!</definedName>
    <definedName name="MI_CASA4" localSheetId="7">#REF!</definedName>
    <definedName name="MI_CASA4" localSheetId="8">#REF!</definedName>
    <definedName name="MI_CASA4" localSheetId="9">#REF!</definedName>
    <definedName name="MI_CASA4" localSheetId="10">#REF!</definedName>
    <definedName name="MI_CASA4" localSheetId="11">#REF!</definedName>
    <definedName name="MI_CASA4" localSheetId="12">#REF!</definedName>
    <definedName name="MI_CASA4" localSheetId="13">#REF!</definedName>
    <definedName name="MI_CASA4" localSheetId="14">#REF!</definedName>
    <definedName name="MI_CASA4">#REF!</definedName>
    <definedName name="michigan" localSheetId="4">#REF!</definedName>
    <definedName name="michigan" localSheetId="7">#REF!</definedName>
    <definedName name="michigan" localSheetId="8">#REF!</definedName>
    <definedName name="michigan" localSheetId="9">#REF!</definedName>
    <definedName name="michigan" localSheetId="10">#REF!</definedName>
    <definedName name="michigan" localSheetId="11">#REF!</definedName>
    <definedName name="michigan" localSheetId="12">#REF!</definedName>
    <definedName name="michigan" localSheetId="13">#REF!</definedName>
    <definedName name="michigan" localSheetId="14">#REF!</definedName>
    <definedName name="michigan" localSheetId="6">#REF!</definedName>
    <definedName name="michigan">#REF!</definedName>
    <definedName name="MICREDITO" localSheetId="7">#REF!</definedName>
    <definedName name="MICREDITO" localSheetId="8">#REF!</definedName>
    <definedName name="MICREDITO" localSheetId="9">#REF!</definedName>
    <definedName name="MICREDITO" localSheetId="10">#REF!</definedName>
    <definedName name="MICREDITO" localSheetId="11">#REF!</definedName>
    <definedName name="MICREDITO" localSheetId="12">#REF!</definedName>
    <definedName name="MICREDITO" localSheetId="13">#REF!</definedName>
    <definedName name="MICREDITO" localSheetId="14">#REF!</definedName>
    <definedName name="MICREDITO">#REF!</definedName>
    <definedName name="Mixer" localSheetId="4">#REF!</definedName>
    <definedName name="Mixer" localSheetId="7">#REF!</definedName>
    <definedName name="Mixer" localSheetId="8">#REF!</definedName>
    <definedName name="Mixer" localSheetId="9">#REF!</definedName>
    <definedName name="Mixer" localSheetId="10">#REF!</definedName>
    <definedName name="Mixer" localSheetId="11">#REF!</definedName>
    <definedName name="Mixer" localSheetId="12">#REF!</definedName>
    <definedName name="Mixer" localSheetId="13">#REF!</definedName>
    <definedName name="Mixer" localSheetId="14">#REF!</definedName>
    <definedName name="Mixer" localSheetId="6">#REF!</definedName>
    <definedName name="Mixer">#REF!</definedName>
    <definedName name="MIXER__HORA" localSheetId="4">#REF!</definedName>
    <definedName name="MIXER__HORA" localSheetId="7">#REF!</definedName>
    <definedName name="MIXER__HORA" localSheetId="8">#REF!</definedName>
    <definedName name="MIXER__HORA" localSheetId="9">#REF!</definedName>
    <definedName name="MIXER__HORA" localSheetId="10">#REF!</definedName>
    <definedName name="MIXER__HORA" localSheetId="11">#REF!</definedName>
    <definedName name="MIXER__HORA" localSheetId="12">#REF!</definedName>
    <definedName name="MIXER__HORA" localSheetId="13">#REF!</definedName>
    <definedName name="MIXER__HORA" localSheetId="14">#REF!</definedName>
    <definedName name="MIXER__HORA" localSheetId="6">#REF!</definedName>
    <definedName name="MIXER__HORA">#REF!</definedName>
    <definedName name="mjmj" localSheetId="4" hidden="1">#REF!</definedName>
    <definedName name="mjmj" localSheetId="7" hidden="1">#REF!</definedName>
    <definedName name="mjmj" localSheetId="8" hidden="1">#REF!</definedName>
    <definedName name="mjmj" localSheetId="9" hidden="1">#REF!</definedName>
    <definedName name="mjmj" localSheetId="10" hidden="1">#REF!</definedName>
    <definedName name="mjmj" localSheetId="11" hidden="1">#REF!</definedName>
    <definedName name="mjmj" localSheetId="12" hidden="1">#REF!</definedName>
    <definedName name="mjmj" localSheetId="13" hidden="1">#REF!</definedName>
    <definedName name="mjmj" localSheetId="14" hidden="1">#REF!</definedName>
    <definedName name="mjmj" localSheetId="6" hidden="1">#REF!</definedName>
    <definedName name="mjmj" hidden="1">#REF!</definedName>
    <definedName name="MN_140" localSheetId="4">#REF!</definedName>
    <definedName name="MN_140" localSheetId="7">#REF!</definedName>
    <definedName name="MN_140" localSheetId="8">#REF!</definedName>
    <definedName name="MN_140" localSheetId="9">#REF!</definedName>
    <definedName name="MN_140" localSheetId="10">#REF!</definedName>
    <definedName name="MN_140" localSheetId="11">#REF!</definedName>
    <definedName name="MN_140" localSheetId="12">#REF!</definedName>
    <definedName name="MN_140" localSheetId="13">#REF!</definedName>
    <definedName name="MN_140" localSheetId="14">#REF!</definedName>
    <definedName name="MN_140" localSheetId="6">#REF!</definedName>
    <definedName name="MN_140">#REF!</definedName>
    <definedName name="MO" localSheetId="4">#REF!</definedName>
    <definedName name="MO" localSheetId="7">#REF!</definedName>
    <definedName name="MO" localSheetId="8">#REF!</definedName>
    <definedName name="MO" localSheetId="9">#REF!</definedName>
    <definedName name="MO" localSheetId="10">#REF!</definedName>
    <definedName name="MO" localSheetId="11">#REF!</definedName>
    <definedName name="MO" localSheetId="12">#REF!</definedName>
    <definedName name="MO" localSheetId="13">#REF!</definedName>
    <definedName name="MO" localSheetId="14">#REF!</definedName>
    <definedName name="MO" localSheetId="6">#REF!</definedName>
    <definedName name="MO">#REF!</definedName>
    <definedName name="MO_201" localSheetId="4">#REF!</definedName>
    <definedName name="MO_201" localSheetId="7">#REF!</definedName>
    <definedName name="MO_201" localSheetId="8">#REF!</definedName>
    <definedName name="MO_201" localSheetId="9">#REF!</definedName>
    <definedName name="MO_201" localSheetId="10">#REF!</definedName>
    <definedName name="MO_201" localSheetId="11">#REF!</definedName>
    <definedName name="MO_201" localSheetId="12">#REF!</definedName>
    <definedName name="MO_201" localSheetId="13">#REF!</definedName>
    <definedName name="MO_201" localSheetId="14">#REF!</definedName>
    <definedName name="MO_201" localSheetId="6">#REF!</definedName>
    <definedName name="MO_201">#REF!</definedName>
    <definedName name="MO_202" localSheetId="4">#REF!</definedName>
    <definedName name="MO_202" localSheetId="7">#REF!</definedName>
    <definedName name="MO_202" localSheetId="8">#REF!</definedName>
    <definedName name="MO_202" localSheetId="9">#REF!</definedName>
    <definedName name="MO_202" localSheetId="10">#REF!</definedName>
    <definedName name="MO_202" localSheetId="11">#REF!</definedName>
    <definedName name="MO_202" localSheetId="12">#REF!</definedName>
    <definedName name="MO_202" localSheetId="13">#REF!</definedName>
    <definedName name="MO_202" localSheetId="14">#REF!</definedName>
    <definedName name="MO_202" localSheetId="6">#REF!</definedName>
    <definedName name="MO_202">#REF!</definedName>
    <definedName name="MO_203" localSheetId="4">#REF!</definedName>
    <definedName name="MO_203" localSheetId="7">#REF!</definedName>
    <definedName name="MO_203" localSheetId="8">#REF!</definedName>
    <definedName name="MO_203" localSheetId="9">#REF!</definedName>
    <definedName name="MO_203" localSheetId="10">#REF!</definedName>
    <definedName name="MO_203" localSheetId="11">#REF!</definedName>
    <definedName name="MO_203" localSheetId="12">#REF!</definedName>
    <definedName name="MO_203" localSheetId="13">#REF!</definedName>
    <definedName name="MO_203" localSheetId="14">#REF!</definedName>
    <definedName name="MO_203" localSheetId="6">#REF!</definedName>
    <definedName name="MO_203">#REF!</definedName>
    <definedName name="MO_203A" localSheetId="4">#REF!</definedName>
    <definedName name="MO_203A" localSheetId="7">#REF!</definedName>
    <definedName name="MO_203A" localSheetId="8">#REF!</definedName>
    <definedName name="MO_203A" localSheetId="9">#REF!</definedName>
    <definedName name="MO_203A" localSheetId="10">#REF!</definedName>
    <definedName name="MO_203A" localSheetId="11">#REF!</definedName>
    <definedName name="MO_203A" localSheetId="12">#REF!</definedName>
    <definedName name="MO_203A" localSheetId="13">#REF!</definedName>
    <definedName name="MO_203A" localSheetId="14">#REF!</definedName>
    <definedName name="MO_203A" localSheetId="6">#REF!</definedName>
    <definedName name="MO_203A">#REF!</definedName>
    <definedName name="MO_203B" localSheetId="4">#REF!</definedName>
    <definedName name="MO_203B" localSheetId="7">#REF!</definedName>
    <definedName name="MO_203B" localSheetId="8">#REF!</definedName>
    <definedName name="MO_203B" localSheetId="9">#REF!</definedName>
    <definedName name="MO_203B" localSheetId="10">#REF!</definedName>
    <definedName name="MO_203B" localSheetId="11">#REF!</definedName>
    <definedName name="MO_203B" localSheetId="12">#REF!</definedName>
    <definedName name="MO_203B" localSheetId="13">#REF!</definedName>
    <definedName name="MO_203B" localSheetId="14">#REF!</definedName>
    <definedName name="MO_203B" localSheetId="6">#REF!</definedName>
    <definedName name="MO_203B">#REF!</definedName>
    <definedName name="MO_203C" localSheetId="4">#REF!</definedName>
    <definedName name="MO_203C" localSheetId="7">#REF!</definedName>
    <definedName name="MO_203C" localSheetId="8">#REF!</definedName>
    <definedName name="MO_203C" localSheetId="9">#REF!</definedName>
    <definedName name="MO_203C" localSheetId="10">#REF!</definedName>
    <definedName name="MO_203C" localSheetId="11">#REF!</definedName>
    <definedName name="MO_203C" localSheetId="12">#REF!</definedName>
    <definedName name="MO_203C" localSheetId="13">#REF!</definedName>
    <definedName name="MO_203C" localSheetId="14">#REF!</definedName>
    <definedName name="MO_203C" localSheetId="6">#REF!</definedName>
    <definedName name="MO_203C">#REF!</definedName>
    <definedName name="MO_203D" localSheetId="4">#REF!</definedName>
    <definedName name="MO_203D" localSheetId="7">#REF!</definedName>
    <definedName name="MO_203D" localSheetId="8">#REF!</definedName>
    <definedName name="MO_203D" localSheetId="9">#REF!</definedName>
    <definedName name="MO_203D" localSheetId="10">#REF!</definedName>
    <definedName name="MO_203D" localSheetId="11">#REF!</definedName>
    <definedName name="MO_203D" localSheetId="12">#REF!</definedName>
    <definedName name="MO_203D" localSheetId="13">#REF!</definedName>
    <definedName name="MO_203D" localSheetId="14">#REF!</definedName>
    <definedName name="MO_203D" localSheetId="6">#REF!</definedName>
    <definedName name="MO_203D">#REF!</definedName>
    <definedName name="MO_203F" localSheetId="4">#REF!</definedName>
    <definedName name="MO_203F" localSheetId="7">#REF!</definedName>
    <definedName name="MO_203F" localSheetId="8">#REF!</definedName>
    <definedName name="MO_203F" localSheetId="9">#REF!</definedName>
    <definedName name="MO_203F" localSheetId="10">#REF!</definedName>
    <definedName name="MO_203F" localSheetId="11">#REF!</definedName>
    <definedName name="MO_203F" localSheetId="12">#REF!</definedName>
    <definedName name="MO_203F" localSheetId="13">#REF!</definedName>
    <definedName name="MO_203F" localSheetId="14">#REF!</definedName>
    <definedName name="MO_203F" localSheetId="6">#REF!</definedName>
    <definedName name="MO_203F">#REF!</definedName>
    <definedName name="MO_303" localSheetId="4">#REF!</definedName>
    <definedName name="MO_303" localSheetId="7">#REF!</definedName>
    <definedName name="MO_303" localSheetId="8">#REF!</definedName>
    <definedName name="MO_303" localSheetId="9">#REF!</definedName>
    <definedName name="MO_303" localSheetId="10">#REF!</definedName>
    <definedName name="MO_303" localSheetId="11">#REF!</definedName>
    <definedName name="MO_303" localSheetId="12">#REF!</definedName>
    <definedName name="MO_303" localSheetId="13">#REF!</definedName>
    <definedName name="MO_303" localSheetId="14">#REF!</definedName>
    <definedName name="MO_303" localSheetId="6">#REF!</definedName>
    <definedName name="MO_303">#REF!</definedName>
    <definedName name="MO_320" localSheetId="4">#REF!</definedName>
    <definedName name="MO_320" localSheetId="7">#REF!</definedName>
    <definedName name="MO_320" localSheetId="8">#REF!</definedName>
    <definedName name="MO_320" localSheetId="9">#REF!</definedName>
    <definedName name="MO_320" localSheetId="10">#REF!</definedName>
    <definedName name="MO_320" localSheetId="11">#REF!</definedName>
    <definedName name="MO_320" localSheetId="12">#REF!</definedName>
    <definedName name="MO_320" localSheetId="13">#REF!</definedName>
    <definedName name="MO_320" localSheetId="14">#REF!</definedName>
    <definedName name="MO_320" localSheetId="6">#REF!</definedName>
    <definedName name="MO_320">#REF!</definedName>
    <definedName name="MO_320A" localSheetId="4">#REF!</definedName>
    <definedName name="MO_320A" localSheetId="7">#REF!</definedName>
    <definedName name="MO_320A" localSheetId="8">#REF!</definedName>
    <definedName name="MO_320A" localSheetId="9">#REF!</definedName>
    <definedName name="MO_320A" localSheetId="10">#REF!</definedName>
    <definedName name="MO_320A" localSheetId="11">#REF!</definedName>
    <definedName name="MO_320A" localSheetId="12">#REF!</definedName>
    <definedName name="MO_320A" localSheetId="13">#REF!</definedName>
    <definedName name="MO_320A" localSheetId="14">#REF!</definedName>
    <definedName name="MO_320A" localSheetId="6">#REF!</definedName>
    <definedName name="MO_320A">#REF!</definedName>
    <definedName name="MO_321" localSheetId="4">#REF!</definedName>
    <definedName name="MO_321" localSheetId="7">#REF!</definedName>
    <definedName name="MO_321" localSheetId="8">#REF!</definedName>
    <definedName name="MO_321" localSheetId="9">#REF!</definedName>
    <definedName name="MO_321" localSheetId="10">#REF!</definedName>
    <definedName name="MO_321" localSheetId="11">#REF!</definedName>
    <definedName name="MO_321" localSheetId="12">#REF!</definedName>
    <definedName name="MO_321" localSheetId="13">#REF!</definedName>
    <definedName name="MO_321" localSheetId="14">#REF!</definedName>
    <definedName name="MO_321" localSheetId="6">#REF!</definedName>
    <definedName name="MO_321">#REF!</definedName>
    <definedName name="MO_322" localSheetId="4">#REF!</definedName>
    <definedName name="MO_322" localSheetId="7">#REF!</definedName>
    <definedName name="MO_322" localSheetId="8">#REF!</definedName>
    <definedName name="MO_322" localSheetId="9">#REF!</definedName>
    <definedName name="MO_322" localSheetId="10">#REF!</definedName>
    <definedName name="MO_322" localSheetId="11">#REF!</definedName>
    <definedName name="MO_322" localSheetId="12">#REF!</definedName>
    <definedName name="MO_322" localSheetId="13">#REF!</definedName>
    <definedName name="MO_322" localSheetId="14">#REF!</definedName>
    <definedName name="MO_322" localSheetId="6">#REF!</definedName>
    <definedName name="MO_322">#REF!</definedName>
    <definedName name="MO_323" localSheetId="4">#REF!</definedName>
    <definedName name="MO_323" localSheetId="7">#REF!</definedName>
    <definedName name="MO_323" localSheetId="8">#REF!</definedName>
    <definedName name="MO_323" localSheetId="9">#REF!</definedName>
    <definedName name="MO_323" localSheetId="10">#REF!</definedName>
    <definedName name="MO_323" localSheetId="11">#REF!</definedName>
    <definedName name="MO_323" localSheetId="12">#REF!</definedName>
    <definedName name="MO_323" localSheetId="13">#REF!</definedName>
    <definedName name="MO_323" localSheetId="14">#REF!</definedName>
    <definedName name="MO_323" localSheetId="6">#REF!</definedName>
    <definedName name="MO_323">#REF!</definedName>
    <definedName name="MO_403A" localSheetId="4">#REF!</definedName>
    <definedName name="MO_403A" localSheetId="7">#REF!</definedName>
    <definedName name="MO_403A" localSheetId="8">#REF!</definedName>
    <definedName name="MO_403A" localSheetId="9">#REF!</definedName>
    <definedName name="MO_403A" localSheetId="10">#REF!</definedName>
    <definedName name="MO_403A" localSheetId="11">#REF!</definedName>
    <definedName name="MO_403A" localSheetId="12">#REF!</definedName>
    <definedName name="MO_403A" localSheetId="13">#REF!</definedName>
    <definedName name="MO_403A" localSheetId="14">#REF!</definedName>
    <definedName name="MO_403A" localSheetId="6">#REF!</definedName>
    <definedName name="MO_403A">#REF!</definedName>
    <definedName name="MO_403B" localSheetId="4">#REF!</definedName>
    <definedName name="MO_403B" localSheetId="7">#REF!</definedName>
    <definedName name="MO_403B" localSheetId="8">#REF!</definedName>
    <definedName name="MO_403B" localSheetId="9">#REF!</definedName>
    <definedName name="MO_403B" localSheetId="10">#REF!</definedName>
    <definedName name="MO_403B" localSheetId="11">#REF!</definedName>
    <definedName name="MO_403B" localSheetId="12">#REF!</definedName>
    <definedName name="MO_403B" localSheetId="13">#REF!</definedName>
    <definedName name="MO_403B" localSheetId="14">#REF!</definedName>
    <definedName name="MO_403B" localSheetId="6">#REF!</definedName>
    <definedName name="MO_403B">#REF!</definedName>
    <definedName name="MO_407" localSheetId="4">#REF!</definedName>
    <definedName name="MO_407" localSheetId="7">#REF!</definedName>
    <definedName name="MO_407" localSheetId="8">#REF!</definedName>
    <definedName name="MO_407" localSheetId="9">#REF!</definedName>
    <definedName name="MO_407" localSheetId="10">#REF!</definedName>
    <definedName name="MO_407" localSheetId="11">#REF!</definedName>
    <definedName name="MO_407" localSheetId="12">#REF!</definedName>
    <definedName name="MO_407" localSheetId="13">#REF!</definedName>
    <definedName name="MO_407" localSheetId="14">#REF!</definedName>
    <definedName name="MO_407" localSheetId="6">#REF!</definedName>
    <definedName name="MO_407">#REF!</definedName>
    <definedName name="MO_408" localSheetId="4">#REF!</definedName>
    <definedName name="MO_408" localSheetId="7">#REF!</definedName>
    <definedName name="MO_408" localSheetId="8">#REF!</definedName>
    <definedName name="MO_408" localSheetId="9">#REF!</definedName>
    <definedName name="MO_408" localSheetId="10">#REF!</definedName>
    <definedName name="MO_408" localSheetId="11">#REF!</definedName>
    <definedName name="MO_408" localSheetId="12">#REF!</definedName>
    <definedName name="MO_408" localSheetId="13">#REF!</definedName>
    <definedName name="MO_408" localSheetId="14">#REF!</definedName>
    <definedName name="MO_408" localSheetId="6">#REF!</definedName>
    <definedName name="MO_408">#REF!</definedName>
    <definedName name="MO_600A" localSheetId="4">#REF!</definedName>
    <definedName name="MO_600A" localSheetId="7">#REF!</definedName>
    <definedName name="MO_600A" localSheetId="8">#REF!</definedName>
    <definedName name="MO_600A" localSheetId="9">#REF!</definedName>
    <definedName name="MO_600A" localSheetId="10">#REF!</definedName>
    <definedName name="MO_600A" localSheetId="11">#REF!</definedName>
    <definedName name="MO_600A" localSheetId="12">#REF!</definedName>
    <definedName name="MO_600A" localSheetId="13">#REF!</definedName>
    <definedName name="MO_600A" localSheetId="14">#REF!</definedName>
    <definedName name="MO_600A" localSheetId="6">#REF!</definedName>
    <definedName name="MO_600A">#REF!</definedName>
    <definedName name="MO_600B" localSheetId="4">#REF!</definedName>
    <definedName name="MO_600B" localSheetId="7">#REF!</definedName>
    <definedName name="MO_600B" localSheetId="8">#REF!</definedName>
    <definedName name="MO_600B" localSheetId="9">#REF!</definedName>
    <definedName name="MO_600B" localSheetId="10">#REF!</definedName>
    <definedName name="MO_600B" localSheetId="11">#REF!</definedName>
    <definedName name="MO_600B" localSheetId="12">#REF!</definedName>
    <definedName name="MO_600B" localSheetId="13">#REF!</definedName>
    <definedName name="MO_600B" localSheetId="14">#REF!</definedName>
    <definedName name="MO_600B" localSheetId="6">#REF!</definedName>
    <definedName name="MO_600B">#REF!</definedName>
    <definedName name="MO_601_1" localSheetId="4">#REF!</definedName>
    <definedName name="MO_601_1" localSheetId="7">#REF!</definedName>
    <definedName name="MO_601_1" localSheetId="8">#REF!</definedName>
    <definedName name="MO_601_1" localSheetId="9">#REF!</definedName>
    <definedName name="MO_601_1" localSheetId="10">#REF!</definedName>
    <definedName name="MO_601_1" localSheetId="11">#REF!</definedName>
    <definedName name="MO_601_1" localSheetId="12">#REF!</definedName>
    <definedName name="MO_601_1" localSheetId="13">#REF!</definedName>
    <definedName name="MO_601_1" localSheetId="14">#REF!</definedName>
    <definedName name="MO_601_1" localSheetId="6">#REF!</definedName>
    <definedName name="MO_601_1">#REF!</definedName>
    <definedName name="MO_601_2" localSheetId="4">#REF!</definedName>
    <definedName name="MO_601_2" localSheetId="7">#REF!</definedName>
    <definedName name="MO_601_2" localSheetId="8">#REF!</definedName>
    <definedName name="MO_601_2" localSheetId="9">#REF!</definedName>
    <definedName name="MO_601_2" localSheetId="10">#REF!</definedName>
    <definedName name="MO_601_2" localSheetId="11">#REF!</definedName>
    <definedName name="MO_601_2" localSheetId="12">#REF!</definedName>
    <definedName name="MO_601_2" localSheetId="13">#REF!</definedName>
    <definedName name="MO_601_2" localSheetId="14">#REF!</definedName>
    <definedName name="MO_601_2" localSheetId="6">#REF!</definedName>
    <definedName name="MO_601_2">#REF!</definedName>
    <definedName name="MO_601_B" localSheetId="4">#REF!</definedName>
    <definedName name="MO_601_B" localSheetId="7">#REF!</definedName>
    <definedName name="MO_601_B" localSheetId="8">#REF!</definedName>
    <definedName name="MO_601_B" localSheetId="9">#REF!</definedName>
    <definedName name="MO_601_B" localSheetId="10">#REF!</definedName>
    <definedName name="MO_601_B" localSheetId="11">#REF!</definedName>
    <definedName name="MO_601_B" localSheetId="12">#REF!</definedName>
    <definedName name="MO_601_B" localSheetId="13">#REF!</definedName>
    <definedName name="MO_601_B" localSheetId="14">#REF!</definedName>
    <definedName name="MO_601_B" localSheetId="6">#REF!</definedName>
    <definedName name="MO_601_B">#REF!</definedName>
    <definedName name="MO_602A" localSheetId="4">#REF!</definedName>
    <definedName name="MO_602A" localSheetId="7">#REF!</definedName>
    <definedName name="MO_602A" localSheetId="8">#REF!</definedName>
    <definedName name="MO_602A" localSheetId="9">#REF!</definedName>
    <definedName name="MO_602A" localSheetId="10">#REF!</definedName>
    <definedName name="MO_602A" localSheetId="11">#REF!</definedName>
    <definedName name="MO_602A" localSheetId="12">#REF!</definedName>
    <definedName name="MO_602A" localSheetId="13">#REF!</definedName>
    <definedName name="MO_602A" localSheetId="14">#REF!</definedName>
    <definedName name="MO_602A" localSheetId="6">#REF!</definedName>
    <definedName name="MO_602A">#REF!</definedName>
    <definedName name="MO_602B" localSheetId="4">#REF!</definedName>
    <definedName name="MO_602B" localSheetId="7">#REF!</definedName>
    <definedName name="MO_602B" localSheetId="8">#REF!</definedName>
    <definedName name="MO_602B" localSheetId="9">#REF!</definedName>
    <definedName name="MO_602B" localSheetId="10">#REF!</definedName>
    <definedName name="MO_602B" localSheetId="11">#REF!</definedName>
    <definedName name="MO_602B" localSheetId="12">#REF!</definedName>
    <definedName name="MO_602B" localSheetId="13">#REF!</definedName>
    <definedName name="MO_602B" localSheetId="14">#REF!</definedName>
    <definedName name="MO_602B" localSheetId="6">#REF!</definedName>
    <definedName name="MO_602B">#REF!</definedName>
    <definedName name="MO_603A11" localSheetId="4">#REF!</definedName>
    <definedName name="MO_603A11" localSheetId="7">#REF!</definedName>
    <definedName name="MO_603A11" localSheetId="8">#REF!</definedName>
    <definedName name="MO_603A11" localSheetId="9">#REF!</definedName>
    <definedName name="MO_603A11" localSheetId="10">#REF!</definedName>
    <definedName name="MO_603A11" localSheetId="11">#REF!</definedName>
    <definedName name="MO_603A11" localSheetId="12">#REF!</definedName>
    <definedName name="MO_603A11" localSheetId="13">#REF!</definedName>
    <definedName name="MO_603A11" localSheetId="14">#REF!</definedName>
    <definedName name="MO_603A11" localSheetId="6">#REF!</definedName>
    <definedName name="MO_603A11">#REF!</definedName>
    <definedName name="MO_603A12" localSheetId="4">#REF!</definedName>
    <definedName name="MO_603A12" localSheetId="7">#REF!</definedName>
    <definedName name="MO_603A12" localSheetId="8">#REF!</definedName>
    <definedName name="MO_603A12" localSheetId="9">#REF!</definedName>
    <definedName name="MO_603A12" localSheetId="10">#REF!</definedName>
    <definedName name="MO_603A12" localSheetId="11">#REF!</definedName>
    <definedName name="MO_603A12" localSheetId="12">#REF!</definedName>
    <definedName name="MO_603A12" localSheetId="13">#REF!</definedName>
    <definedName name="MO_603A12" localSheetId="14">#REF!</definedName>
    <definedName name="MO_603A12" localSheetId="6">#REF!</definedName>
    <definedName name="MO_603A12">#REF!</definedName>
    <definedName name="MO_603A13" localSheetId="4">#REF!</definedName>
    <definedName name="MO_603A13" localSheetId="7">#REF!</definedName>
    <definedName name="MO_603A13" localSheetId="8">#REF!</definedName>
    <definedName name="MO_603A13" localSheetId="9">#REF!</definedName>
    <definedName name="MO_603A13" localSheetId="10">#REF!</definedName>
    <definedName name="MO_603A13" localSheetId="11">#REF!</definedName>
    <definedName name="MO_603A13" localSheetId="12">#REF!</definedName>
    <definedName name="MO_603A13" localSheetId="13">#REF!</definedName>
    <definedName name="MO_603A13" localSheetId="14">#REF!</definedName>
    <definedName name="MO_603A13" localSheetId="6">#REF!</definedName>
    <definedName name="MO_603A13">#REF!</definedName>
    <definedName name="MO_603A14" localSheetId="4">#REF!</definedName>
    <definedName name="MO_603A14" localSheetId="7">#REF!</definedName>
    <definedName name="MO_603A14" localSheetId="8">#REF!</definedName>
    <definedName name="MO_603A14" localSheetId="9">#REF!</definedName>
    <definedName name="MO_603A14" localSheetId="10">#REF!</definedName>
    <definedName name="MO_603A14" localSheetId="11">#REF!</definedName>
    <definedName name="MO_603A14" localSheetId="12">#REF!</definedName>
    <definedName name="MO_603A14" localSheetId="13">#REF!</definedName>
    <definedName name="MO_603A14" localSheetId="14">#REF!</definedName>
    <definedName name="MO_603A14" localSheetId="6">#REF!</definedName>
    <definedName name="MO_603A14">#REF!</definedName>
    <definedName name="MO_603A21" localSheetId="4">#REF!</definedName>
    <definedName name="MO_603A21" localSheetId="7">#REF!</definedName>
    <definedName name="MO_603A21" localSheetId="8">#REF!</definedName>
    <definedName name="MO_603A21" localSheetId="9">#REF!</definedName>
    <definedName name="MO_603A21" localSheetId="10">#REF!</definedName>
    <definedName name="MO_603A21" localSheetId="11">#REF!</definedName>
    <definedName name="MO_603A21" localSheetId="12">#REF!</definedName>
    <definedName name="MO_603A21" localSheetId="13">#REF!</definedName>
    <definedName name="MO_603A21" localSheetId="14">#REF!</definedName>
    <definedName name="MO_603A21" localSheetId="6">#REF!</definedName>
    <definedName name="MO_603A21">#REF!</definedName>
    <definedName name="MO_603A22" localSheetId="4">#REF!</definedName>
    <definedName name="MO_603A22" localSheetId="7">#REF!</definedName>
    <definedName name="MO_603A22" localSheetId="8">#REF!</definedName>
    <definedName name="MO_603A22" localSheetId="9">#REF!</definedName>
    <definedName name="MO_603A22" localSheetId="10">#REF!</definedName>
    <definedName name="MO_603A22" localSheetId="11">#REF!</definedName>
    <definedName name="MO_603A22" localSheetId="12">#REF!</definedName>
    <definedName name="MO_603A22" localSheetId="13">#REF!</definedName>
    <definedName name="MO_603A22" localSheetId="14">#REF!</definedName>
    <definedName name="MO_603A22" localSheetId="6">#REF!</definedName>
    <definedName name="MO_603A22">#REF!</definedName>
    <definedName name="MO_603A23" localSheetId="4">#REF!</definedName>
    <definedName name="MO_603A23" localSheetId="7">#REF!</definedName>
    <definedName name="MO_603A23" localSheetId="8">#REF!</definedName>
    <definedName name="MO_603A23" localSheetId="9">#REF!</definedName>
    <definedName name="MO_603A23" localSheetId="10">#REF!</definedName>
    <definedName name="MO_603A23" localSheetId="11">#REF!</definedName>
    <definedName name="MO_603A23" localSheetId="12">#REF!</definedName>
    <definedName name="MO_603A23" localSheetId="13">#REF!</definedName>
    <definedName name="MO_603A23" localSheetId="14">#REF!</definedName>
    <definedName name="MO_603A23" localSheetId="6">#REF!</definedName>
    <definedName name="MO_603A23">#REF!</definedName>
    <definedName name="MO_603A31" localSheetId="4">#REF!</definedName>
    <definedName name="MO_603A31" localSheetId="7">#REF!</definedName>
    <definedName name="MO_603A31" localSheetId="8">#REF!</definedName>
    <definedName name="MO_603A31" localSheetId="9">#REF!</definedName>
    <definedName name="MO_603A31" localSheetId="10">#REF!</definedName>
    <definedName name="MO_603A31" localSheetId="11">#REF!</definedName>
    <definedName name="MO_603A31" localSheetId="12">#REF!</definedName>
    <definedName name="MO_603A31" localSheetId="13">#REF!</definedName>
    <definedName name="MO_603A31" localSheetId="14">#REF!</definedName>
    <definedName name="MO_603A31" localSheetId="6">#REF!</definedName>
    <definedName name="MO_603A31">#REF!</definedName>
    <definedName name="MO_603A32" localSheetId="4">#REF!</definedName>
    <definedName name="MO_603A32" localSheetId="7">#REF!</definedName>
    <definedName name="MO_603A32" localSheetId="8">#REF!</definedName>
    <definedName name="MO_603A32" localSheetId="9">#REF!</definedName>
    <definedName name="MO_603A32" localSheetId="10">#REF!</definedName>
    <definedName name="MO_603A32" localSheetId="11">#REF!</definedName>
    <definedName name="MO_603A32" localSheetId="12">#REF!</definedName>
    <definedName name="MO_603A32" localSheetId="13">#REF!</definedName>
    <definedName name="MO_603A32" localSheetId="14">#REF!</definedName>
    <definedName name="MO_603A32" localSheetId="6">#REF!</definedName>
    <definedName name="MO_603A32">#REF!</definedName>
    <definedName name="MO_603B12" localSheetId="4">#REF!</definedName>
    <definedName name="MO_603B12" localSheetId="7">#REF!</definedName>
    <definedName name="MO_603B12" localSheetId="8">#REF!</definedName>
    <definedName name="MO_603B12" localSheetId="9">#REF!</definedName>
    <definedName name="MO_603B12" localSheetId="10">#REF!</definedName>
    <definedName name="MO_603B12" localSheetId="11">#REF!</definedName>
    <definedName name="MO_603B12" localSheetId="12">#REF!</definedName>
    <definedName name="MO_603B12" localSheetId="13">#REF!</definedName>
    <definedName name="MO_603B12" localSheetId="14">#REF!</definedName>
    <definedName name="MO_603B12" localSheetId="6">#REF!</definedName>
    <definedName name="MO_603B12">#REF!</definedName>
    <definedName name="MO_603B13" localSheetId="4">#REF!</definedName>
    <definedName name="MO_603B13" localSheetId="7">#REF!</definedName>
    <definedName name="MO_603B13" localSheetId="8">#REF!</definedName>
    <definedName name="MO_603B13" localSheetId="9">#REF!</definedName>
    <definedName name="MO_603B13" localSheetId="10">#REF!</definedName>
    <definedName name="MO_603B13" localSheetId="11">#REF!</definedName>
    <definedName name="MO_603B13" localSheetId="12">#REF!</definedName>
    <definedName name="MO_603B13" localSheetId="13">#REF!</definedName>
    <definedName name="MO_603B13" localSheetId="14">#REF!</definedName>
    <definedName name="MO_603B13" localSheetId="6">#REF!</definedName>
    <definedName name="MO_603B13">#REF!</definedName>
    <definedName name="MO_603B14" localSheetId="4">#REF!</definedName>
    <definedName name="MO_603B14" localSheetId="7">#REF!</definedName>
    <definedName name="MO_603B14" localSheetId="8">#REF!</definedName>
    <definedName name="MO_603B14" localSheetId="9">#REF!</definedName>
    <definedName name="MO_603B14" localSheetId="10">#REF!</definedName>
    <definedName name="MO_603B14" localSheetId="11">#REF!</definedName>
    <definedName name="MO_603B14" localSheetId="12">#REF!</definedName>
    <definedName name="MO_603B14" localSheetId="13">#REF!</definedName>
    <definedName name="MO_603B14" localSheetId="14">#REF!</definedName>
    <definedName name="MO_603B14" localSheetId="6">#REF!</definedName>
    <definedName name="MO_603B14">#REF!</definedName>
    <definedName name="MO_603B21" localSheetId="4">#REF!</definedName>
    <definedName name="MO_603B21" localSheetId="7">#REF!</definedName>
    <definedName name="MO_603B21" localSheetId="8">#REF!</definedName>
    <definedName name="MO_603B21" localSheetId="9">#REF!</definedName>
    <definedName name="MO_603B21" localSheetId="10">#REF!</definedName>
    <definedName name="MO_603B21" localSheetId="11">#REF!</definedName>
    <definedName name="MO_603B21" localSheetId="12">#REF!</definedName>
    <definedName name="MO_603B21" localSheetId="13">#REF!</definedName>
    <definedName name="MO_603B21" localSheetId="14">#REF!</definedName>
    <definedName name="MO_603B21" localSheetId="6">#REF!</definedName>
    <definedName name="MO_603B21">#REF!</definedName>
    <definedName name="MO_603B22" localSheetId="4">#REF!</definedName>
    <definedName name="MO_603B22" localSheetId="7">#REF!</definedName>
    <definedName name="MO_603B22" localSheetId="8">#REF!</definedName>
    <definedName name="MO_603B22" localSheetId="9">#REF!</definedName>
    <definedName name="MO_603B22" localSheetId="10">#REF!</definedName>
    <definedName name="MO_603B22" localSheetId="11">#REF!</definedName>
    <definedName name="MO_603B22" localSheetId="12">#REF!</definedName>
    <definedName name="MO_603B22" localSheetId="13">#REF!</definedName>
    <definedName name="MO_603B22" localSheetId="14">#REF!</definedName>
    <definedName name="MO_603B22" localSheetId="6">#REF!</definedName>
    <definedName name="MO_603B22">#REF!</definedName>
    <definedName name="MO_603B23" localSheetId="4">#REF!</definedName>
    <definedName name="MO_603B23" localSheetId="7">#REF!</definedName>
    <definedName name="MO_603B23" localSheetId="8">#REF!</definedName>
    <definedName name="MO_603B23" localSheetId="9">#REF!</definedName>
    <definedName name="MO_603B23" localSheetId="10">#REF!</definedName>
    <definedName name="MO_603B23" localSheetId="11">#REF!</definedName>
    <definedName name="MO_603B23" localSheetId="12">#REF!</definedName>
    <definedName name="MO_603B23" localSheetId="13">#REF!</definedName>
    <definedName name="MO_603B23" localSheetId="14">#REF!</definedName>
    <definedName name="MO_603B23" localSheetId="6">#REF!</definedName>
    <definedName name="MO_603B23">#REF!</definedName>
    <definedName name="MO_603B24" localSheetId="4">#REF!</definedName>
    <definedName name="MO_603B24" localSheetId="7">#REF!</definedName>
    <definedName name="MO_603B24" localSheetId="8">#REF!</definedName>
    <definedName name="MO_603B24" localSheetId="9">#REF!</definedName>
    <definedName name="MO_603B24" localSheetId="10">#REF!</definedName>
    <definedName name="MO_603B24" localSheetId="11">#REF!</definedName>
    <definedName name="MO_603B24" localSheetId="12">#REF!</definedName>
    <definedName name="MO_603B24" localSheetId="13">#REF!</definedName>
    <definedName name="MO_603B24" localSheetId="14">#REF!</definedName>
    <definedName name="MO_603B24" localSheetId="6">#REF!</definedName>
    <definedName name="MO_603B24">#REF!</definedName>
    <definedName name="MO_603B31" localSheetId="4">#REF!</definedName>
    <definedName name="MO_603B31" localSheetId="7">#REF!</definedName>
    <definedName name="MO_603B31" localSheetId="8">#REF!</definedName>
    <definedName name="MO_603B31" localSheetId="9">#REF!</definedName>
    <definedName name="MO_603B31" localSheetId="10">#REF!</definedName>
    <definedName name="MO_603B31" localSheetId="11">#REF!</definedName>
    <definedName name="MO_603B31" localSheetId="12">#REF!</definedName>
    <definedName name="MO_603B31" localSheetId="13">#REF!</definedName>
    <definedName name="MO_603B31" localSheetId="14">#REF!</definedName>
    <definedName name="MO_603B31" localSheetId="6">#REF!</definedName>
    <definedName name="MO_603B31">#REF!</definedName>
    <definedName name="MO_603B33" localSheetId="4">#REF!</definedName>
    <definedName name="MO_603B33" localSheetId="7">#REF!</definedName>
    <definedName name="MO_603B33" localSheetId="8">#REF!</definedName>
    <definedName name="MO_603B33" localSheetId="9">#REF!</definedName>
    <definedName name="MO_603B33" localSheetId="10">#REF!</definedName>
    <definedName name="MO_603B33" localSheetId="11">#REF!</definedName>
    <definedName name="MO_603B33" localSheetId="12">#REF!</definedName>
    <definedName name="MO_603B33" localSheetId="13">#REF!</definedName>
    <definedName name="MO_603B33" localSheetId="14">#REF!</definedName>
    <definedName name="MO_603B33" localSheetId="6">#REF!</definedName>
    <definedName name="MO_603B33">#REF!</definedName>
    <definedName name="MO_606" localSheetId="4">#REF!</definedName>
    <definedName name="MO_606" localSheetId="7">#REF!</definedName>
    <definedName name="MO_606" localSheetId="8">#REF!</definedName>
    <definedName name="MO_606" localSheetId="9">#REF!</definedName>
    <definedName name="MO_606" localSheetId="10">#REF!</definedName>
    <definedName name="MO_606" localSheetId="11">#REF!</definedName>
    <definedName name="MO_606" localSheetId="12">#REF!</definedName>
    <definedName name="MO_606" localSheetId="13">#REF!</definedName>
    <definedName name="MO_606" localSheetId="14">#REF!</definedName>
    <definedName name="MO_606" localSheetId="6">#REF!</definedName>
    <definedName name="MO_606">#REF!</definedName>
    <definedName name="MO_607" localSheetId="4">#REF!</definedName>
    <definedName name="MO_607" localSheetId="7">#REF!</definedName>
    <definedName name="MO_607" localSheetId="8">#REF!</definedName>
    <definedName name="MO_607" localSheetId="9">#REF!</definedName>
    <definedName name="MO_607" localSheetId="10">#REF!</definedName>
    <definedName name="MO_607" localSheetId="11">#REF!</definedName>
    <definedName name="MO_607" localSheetId="12">#REF!</definedName>
    <definedName name="MO_607" localSheetId="13">#REF!</definedName>
    <definedName name="MO_607" localSheetId="14">#REF!</definedName>
    <definedName name="MO_607" localSheetId="6">#REF!</definedName>
    <definedName name="MO_607">#REF!</definedName>
    <definedName name="MO_607A" localSheetId="4">#REF!</definedName>
    <definedName name="MO_607A" localSheetId="7">#REF!</definedName>
    <definedName name="MO_607A" localSheetId="8">#REF!</definedName>
    <definedName name="MO_607A" localSheetId="9">#REF!</definedName>
    <definedName name="MO_607A" localSheetId="10">#REF!</definedName>
    <definedName name="MO_607A" localSheetId="11">#REF!</definedName>
    <definedName name="MO_607A" localSheetId="12">#REF!</definedName>
    <definedName name="MO_607A" localSheetId="13">#REF!</definedName>
    <definedName name="MO_607A" localSheetId="14">#REF!</definedName>
    <definedName name="MO_607A" localSheetId="6">#REF!</definedName>
    <definedName name="MO_607A">#REF!</definedName>
    <definedName name="MO_610" localSheetId="4">#REF!</definedName>
    <definedName name="MO_610" localSheetId="7">#REF!</definedName>
    <definedName name="MO_610" localSheetId="8">#REF!</definedName>
    <definedName name="MO_610" localSheetId="9">#REF!</definedName>
    <definedName name="MO_610" localSheetId="10">#REF!</definedName>
    <definedName name="MO_610" localSheetId="11">#REF!</definedName>
    <definedName name="MO_610" localSheetId="12">#REF!</definedName>
    <definedName name="MO_610" localSheetId="13">#REF!</definedName>
    <definedName name="MO_610" localSheetId="14">#REF!</definedName>
    <definedName name="MO_610" localSheetId="6">#REF!</definedName>
    <definedName name="MO_610">#REF!</definedName>
    <definedName name="MO_618" localSheetId="4">#REF!</definedName>
    <definedName name="MO_618" localSheetId="7">#REF!</definedName>
    <definedName name="MO_618" localSheetId="8">#REF!</definedName>
    <definedName name="MO_618" localSheetId="9">#REF!</definedName>
    <definedName name="MO_618" localSheetId="10">#REF!</definedName>
    <definedName name="MO_618" localSheetId="11">#REF!</definedName>
    <definedName name="MO_618" localSheetId="12">#REF!</definedName>
    <definedName name="MO_618" localSheetId="13">#REF!</definedName>
    <definedName name="MO_618" localSheetId="14">#REF!</definedName>
    <definedName name="MO_618" localSheetId="6">#REF!</definedName>
    <definedName name="MO_618">#REF!</definedName>
    <definedName name="MO_618A" localSheetId="4">#REF!</definedName>
    <definedName name="MO_618A" localSheetId="7">#REF!</definedName>
    <definedName name="MO_618A" localSheetId="8">#REF!</definedName>
    <definedName name="MO_618A" localSheetId="9">#REF!</definedName>
    <definedName name="MO_618A" localSheetId="10">#REF!</definedName>
    <definedName name="MO_618A" localSheetId="11">#REF!</definedName>
    <definedName name="MO_618A" localSheetId="12">#REF!</definedName>
    <definedName name="MO_618A" localSheetId="13">#REF!</definedName>
    <definedName name="MO_618A" localSheetId="14">#REF!</definedName>
    <definedName name="MO_618A" localSheetId="6">#REF!</definedName>
    <definedName name="MO_618A">#REF!</definedName>
    <definedName name="MO_619" localSheetId="4">#REF!</definedName>
    <definedName name="MO_619" localSheetId="7">#REF!</definedName>
    <definedName name="MO_619" localSheetId="8">#REF!</definedName>
    <definedName name="MO_619" localSheetId="9">#REF!</definedName>
    <definedName name="MO_619" localSheetId="10">#REF!</definedName>
    <definedName name="MO_619" localSheetId="11">#REF!</definedName>
    <definedName name="MO_619" localSheetId="12">#REF!</definedName>
    <definedName name="MO_619" localSheetId="13">#REF!</definedName>
    <definedName name="MO_619" localSheetId="14">#REF!</definedName>
    <definedName name="MO_619" localSheetId="6">#REF!</definedName>
    <definedName name="MO_619">#REF!</definedName>
    <definedName name="MO_E" localSheetId="4">#REF!</definedName>
    <definedName name="MO_E" localSheetId="7">#REF!</definedName>
    <definedName name="MO_E" localSheetId="8">#REF!</definedName>
    <definedName name="MO_E" localSheetId="9">#REF!</definedName>
    <definedName name="MO_E" localSheetId="10">#REF!</definedName>
    <definedName name="MO_E" localSheetId="11">#REF!</definedName>
    <definedName name="MO_E" localSheetId="12">#REF!</definedName>
    <definedName name="MO_E" localSheetId="13">#REF!</definedName>
    <definedName name="MO_E" localSheetId="14">#REF!</definedName>
    <definedName name="MO_E" localSheetId="6">#REF!</definedName>
    <definedName name="MO_E">#REF!</definedName>
    <definedName name="MO_L" localSheetId="4">#REF!</definedName>
    <definedName name="MO_L" localSheetId="7">#REF!</definedName>
    <definedName name="MO_L" localSheetId="8">#REF!</definedName>
    <definedName name="MO_L" localSheetId="9">#REF!</definedName>
    <definedName name="MO_L" localSheetId="10">#REF!</definedName>
    <definedName name="MO_L" localSheetId="11">#REF!</definedName>
    <definedName name="MO_L" localSheetId="12">#REF!</definedName>
    <definedName name="MO_L" localSheetId="13">#REF!</definedName>
    <definedName name="MO_L" localSheetId="14">#REF!</definedName>
    <definedName name="MO_L" localSheetId="6">#REF!</definedName>
    <definedName name="MO_L">#REF!</definedName>
    <definedName name="mobra" localSheetId="4">#REF!</definedName>
    <definedName name="mobra" localSheetId="7">#REF!</definedName>
    <definedName name="mobra" localSheetId="8">#REF!</definedName>
    <definedName name="mobra" localSheetId="9">#REF!</definedName>
    <definedName name="mobra" localSheetId="10">#REF!</definedName>
    <definedName name="mobra" localSheetId="11">#REF!</definedName>
    <definedName name="mobra" localSheetId="12">#REF!</definedName>
    <definedName name="mobra" localSheetId="13">#REF!</definedName>
    <definedName name="mobra" localSheetId="14">#REF!</definedName>
    <definedName name="mobra" localSheetId="6">#REF!</definedName>
    <definedName name="mobra">#REF!</definedName>
    <definedName name="mobra_des" localSheetId="4">#REF!</definedName>
    <definedName name="mobra_des" localSheetId="7">#REF!</definedName>
    <definedName name="mobra_des" localSheetId="8">#REF!</definedName>
    <definedName name="mobra_des" localSheetId="9">#REF!</definedName>
    <definedName name="mobra_des" localSheetId="10">#REF!</definedName>
    <definedName name="mobra_des" localSheetId="11">#REF!</definedName>
    <definedName name="mobra_des" localSheetId="12">#REF!</definedName>
    <definedName name="mobra_des" localSheetId="13">#REF!</definedName>
    <definedName name="mobra_des" localSheetId="14">#REF!</definedName>
    <definedName name="mobra_des" localSheetId="6">#REF!</definedName>
    <definedName name="mobra_des">#REF!</definedName>
    <definedName name="Mod" localSheetId="4">#REF!</definedName>
    <definedName name="Mod" localSheetId="7">#REF!</definedName>
    <definedName name="Mod" localSheetId="8">#REF!</definedName>
    <definedName name="Mod" localSheetId="9">#REF!</definedName>
    <definedName name="Mod" localSheetId="10">#REF!</definedName>
    <definedName name="Mod" localSheetId="11">#REF!</definedName>
    <definedName name="Mod" localSheetId="12">#REF!</definedName>
    <definedName name="Mod" localSheetId="13">#REF!</definedName>
    <definedName name="Mod" localSheetId="14">#REF!</definedName>
    <definedName name="Mod" localSheetId="6">#REF!</definedName>
    <definedName name="Mod">#REF!</definedName>
    <definedName name="Modalidad" localSheetId="4">#REF!</definedName>
    <definedName name="Modalidad" localSheetId="7">#REF!</definedName>
    <definedName name="Modalidad" localSheetId="8">#REF!</definedName>
    <definedName name="Modalidad" localSheetId="9">#REF!</definedName>
    <definedName name="Modalidad" localSheetId="10">#REF!</definedName>
    <definedName name="Modalidad" localSheetId="11">#REF!</definedName>
    <definedName name="Modalidad" localSheetId="12">#REF!</definedName>
    <definedName name="Modalidad" localSheetId="13">#REF!</definedName>
    <definedName name="Modalidad" localSheetId="14">#REF!</definedName>
    <definedName name="Modalidad" localSheetId="6">#REF!</definedName>
    <definedName name="Modalidad">#REF!</definedName>
    <definedName name="MOEXPLOTACION" localSheetId="4">#REF!</definedName>
    <definedName name="MOEXPLOTACION" localSheetId="7">#REF!</definedName>
    <definedName name="MOEXPLOTACION" localSheetId="8">#REF!</definedName>
    <definedName name="MOEXPLOTACION" localSheetId="9">#REF!</definedName>
    <definedName name="MOEXPLOTACION" localSheetId="10">#REF!</definedName>
    <definedName name="MOEXPLOTACION" localSheetId="11">#REF!</definedName>
    <definedName name="MOEXPLOTACION" localSheetId="12">#REF!</definedName>
    <definedName name="MOEXPLOTACION" localSheetId="13">#REF!</definedName>
    <definedName name="MOEXPLOTACION" localSheetId="14">#REF!</definedName>
    <definedName name="MOEXPLOTACION" localSheetId="6">#REF!</definedName>
    <definedName name="MOEXPLOTACION">#REF!</definedName>
    <definedName name="moficial" localSheetId="4">#REF!</definedName>
    <definedName name="moficial" localSheetId="7">#REF!</definedName>
    <definedName name="moficial" localSheetId="8">#REF!</definedName>
    <definedName name="moficial" localSheetId="9">#REF!</definedName>
    <definedName name="moficial" localSheetId="10">#REF!</definedName>
    <definedName name="moficial" localSheetId="11">#REF!</definedName>
    <definedName name="moficial" localSheetId="12">#REF!</definedName>
    <definedName name="moficial" localSheetId="13">#REF!</definedName>
    <definedName name="moficial" localSheetId="14">#REF!</definedName>
    <definedName name="moficial" localSheetId="6">#REF!</definedName>
    <definedName name="moficial">#REF!</definedName>
    <definedName name="moncer" localSheetId="4">#REF!</definedName>
    <definedName name="moncer" localSheetId="7">#REF!</definedName>
    <definedName name="moncer" localSheetId="8">#REF!</definedName>
    <definedName name="moncer" localSheetId="9">#REF!</definedName>
    <definedName name="moncer" localSheetId="10">#REF!</definedName>
    <definedName name="moncer" localSheetId="11">#REF!</definedName>
    <definedName name="moncer" localSheetId="12">#REF!</definedName>
    <definedName name="moncer" localSheetId="13">#REF!</definedName>
    <definedName name="moncer" localSheetId="14">#REF!</definedName>
    <definedName name="moncer" localSheetId="6">#REF!</definedName>
    <definedName name="moncer">#REF!</definedName>
    <definedName name="moncer17" localSheetId="4">#REF!</definedName>
    <definedName name="moncer17" localSheetId="7">#REF!</definedName>
    <definedName name="moncer17" localSheetId="8">#REF!</definedName>
    <definedName name="moncer17" localSheetId="9">#REF!</definedName>
    <definedName name="moncer17" localSheetId="10">#REF!</definedName>
    <definedName name="moncer17" localSheetId="11">#REF!</definedName>
    <definedName name="moncer17" localSheetId="12">#REF!</definedName>
    <definedName name="moncer17" localSheetId="13">#REF!</definedName>
    <definedName name="moncer17" localSheetId="14">#REF!</definedName>
    <definedName name="moncer17" localSheetId="6">#REF!</definedName>
    <definedName name="moncer17">#REF!</definedName>
    <definedName name="moncer83" localSheetId="4">#REF!</definedName>
    <definedName name="moncer83" localSheetId="7">#REF!</definedName>
    <definedName name="moncer83" localSheetId="8">#REF!</definedName>
    <definedName name="moncer83" localSheetId="9">#REF!</definedName>
    <definedName name="moncer83" localSheetId="10">#REF!</definedName>
    <definedName name="moncer83" localSheetId="11">#REF!</definedName>
    <definedName name="moncer83" localSheetId="12">#REF!</definedName>
    <definedName name="moncer83" localSheetId="13">#REF!</definedName>
    <definedName name="moncer83" localSheetId="14">#REF!</definedName>
    <definedName name="moncer83" localSheetId="6">#REF!</definedName>
    <definedName name="moncer83">#REF!</definedName>
    <definedName name="moncon" localSheetId="4">#REF!</definedName>
    <definedName name="moncon" localSheetId="7">#REF!</definedName>
    <definedName name="moncon" localSheetId="8">#REF!</definedName>
    <definedName name="moncon" localSheetId="9">#REF!</definedName>
    <definedName name="moncon" localSheetId="10">#REF!</definedName>
    <definedName name="moncon" localSheetId="11">#REF!</definedName>
    <definedName name="moncon" localSheetId="12">#REF!</definedName>
    <definedName name="moncon" localSheetId="13">#REF!</definedName>
    <definedName name="moncon" localSheetId="14">#REF!</definedName>
    <definedName name="moncon" localSheetId="6">#REF!</definedName>
    <definedName name="moncon">#REF!</definedName>
    <definedName name="moncon_us" localSheetId="4">#REF!</definedName>
    <definedName name="moncon_us" localSheetId="7">#REF!</definedName>
    <definedName name="moncon_us" localSheetId="8">#REF!</definedName>
    <definedName name="moncon_us" localSheetId="9">#REF!</definedName>
    <definedName name="moncon_us" localSheetId="10">#REF!</definedName>
    <definedName name="moncon_us" localSheetId="11">#REF!</definedName>
    <definedName name="moncon_us" localSheetId="12">#REF!</definedName>
    <definedName name="moncon_us" localSheetId="13">#REF!</definedName>
    <definedName name="moncon_us" localSheetId="14">#REF!</definedName>
    <definedName name="moncon_us" localSheetId="6">#REF!</definedName>
    <definedName name="moncon_us">#REF!</definedName>
    <definedName name="moncont" localSheetId="4">#REF!</definedName>
    <definedName name="moncont" localSheetId="7">#REF!</definedName>
    <definedName name="moncont" localSheetId="8">#REF!</definedName>
    <definedName name="moncont" localSheetId="9">#REF!</definedName>
    <definedName name="moncont" localSheetId="10">#REF!</definedName>
    <definedName name="moncont" localSheetId="11">#REF!</definedName>
    <definedName name="moncont" localSheetId="12">#REF!</definedName>
    <definedName name="moncont" localSheetId="13">#REF!</definedName>
    <definedName name="moncont" localSheetId="14">#REF!</definedName>
    <definedName name="moncont" localSheetId="6">#REF!</definedName>
    <definedName name="moncont">#REF!</definedName>
    <definedName name="moncont1" localSheetId="4">#REF!</definedName>
    <definedName name="moncont1" localSheetId="7">#REF!</definedName>
    <definedName name="moncont1" localSheetId="8">#REF!</definedName>
    <definedName name="moncont1" localSheetId="9">#REF!</definedName>
    <definedName name="moncont1" localSheetId="10">#REF!</definedName>
    <definedName name="moncont1" localSheetId="11">#REF!</definedName>
    <definedName name="moncont1" localSheetId="12">#REF!</definedName>
    <definedName name="moncont1" localSheetId="13">#REF!</definedName>
    <definedName name="moncont1" localSheetId="14">#REF!</definedName>
    <definedName name="moncont1" localSheetId="6">#REF!</definedName>
    <definedName name="moncont1">#REF!</definedName>
    <definedName name="moncont2" localSheetId="4">#REF!</definedName>
    <definedName name="moncont2" localSheetId="7">#REF!</definedName>
    <definedName name="moncont2" localSheetId="8">#REF!</definedName>
    <definedName name="moncont2" localSheetId="9">#REF!</definedName>
    <definedName name="moncont2" localSheetId="10">#REF!</definedName>
    <definedName name="moncont2" localSheetId="11">#REF!</definedName>
    <definedName name="moncont2" localSheetId="12">#REF!</definedName>
    <definedName name="moncont2" localSheetId="13">#REF!</definedName>
    <definedName name="moncont2" localSheetId="14">#REF!</definedName>
    <definedName name="moncont2" localSheetId="6">#REF!</definedName>
    <definedName name="moncont2">#REF!</definedName>
    <definedName name="Moneda_e" localSheetId="4">#REF!</definedName>
    <definedName name="Moneda_e" localSheetId="7">#REF!</definedName>
    <definedName name="Moneda_e" localSheetId="8">#REF!</definedName>
    <definedName name="Moneda_e" localSheetId="9">#REF!</definedName>
    <definedName name="Moneda_e" localSheetId="10">#REF!</definedName>
    <definedName name="Moneda_e" localSheetId="11">#REF!</definedName>
    <definedName name="Moneda_e" localSheetId="12">#REF!</definedName>
    <definedName name="Moneda_e" localSheetId="13">#REF!</definedName>
    <definedName name="Moneda_e" localSheetId="14">#REF!</definedName>
    <definedName name="Moneda_e" localSheetId="6">#REF!</definedName>
    <definedName name="Moneda_e">#REF!</definedName>
    <definedName name="Moneda_f" localSheetId="4">#REF!</definedName>
    <definedName name="Moneda_f" localSheetId="7">#REF!</definedName>
    <definedName name="Moneda_f" localSheetId="8">#REF!</definedName>
    <definedName name="Moneda_f" localSheetId="9">#REF!</definedName>
    <definedName name="Moneda_f" localSheetId="10">#REF!</definedName>
    <definedName name="Moneda_f" localSheetId="11">#REF!</definedName>
    <definedName name="Moneda_f" localSheetId="12">#REF!</definedName>
    <definedName name="Moneda_f" localSheetId="13">#REF!</definedName>
    <definedName name="Moneda_f" localSheetId="14">#REF!</definedName>
    <definedName name="Moneda_f" localSheetId="6">#REF!</definedName>
    <definedName name="Moneda_f">#REF!</definedName>
    <definedName name="Moneda_m" localSheetId="4">#REF!</definedName>
    <definedName name="Moneda_m" localSheetId="7">#REF!</definedName>
    <definedName name="Moneda_m" localSheetId="8">#REF!</definedName>
    <definedName name="Moneda_m" localSheetId="9">#REF!</definedName>
    <definedName name="Moneda_m" localSheetId="10">#REF!</definedName>
    <definedName name="Moneda_m" localSheetId="11">#REF!</definedName>
    <definedName name="Moneda_m" localSheetId="12">#REF!</definedName>
    <definedName name="Moneda_m" localSheetId="13">#REF!</definedName>
    <definedName name="Moneda_m" localSheetId="14">#REF!</definedName>
    <definedName name="Moneda_m" localSheetId="6">#REF!</definedName>
    <definedName name="Moneda_m">#REF!</definedName>
    <definedName name="Moneda_m.o." localSheetId="4">#REF!</definedName>
    <definedName name="Moneda_m.o." localSheetId="7">#REF!</definedName>
    <definedName name="Moneda_m.o." localSheetId="8">#REF!</definedName>
    <definedName name="Moneda_m.o." localSheetId="9">#REF!</definedName>
    <definedName name="Moneda_m.o." localSheetId="10">#REF!</definedName>
    <definedName name="Moneda_m.o." localSheetId="11">#REF!</definedName>
    <definedName name="Moneda_m.o." localSheetId="12">#REF!</definedName>
    <definedName name="Moneda_m.o." localSheetId="13">#REF!</definedName>
    <definedName name="Moneda_m.o." localSheetId="14">#REF!</definedName>
    <definedName name="Moneda_m.o." localSheetId="6">#REF!</definedName>
    <definedName name="Moneda_m.o.">#REF!</definedName>
    <definedName name="Monthly_Payment" localSheetId="4">-PMT('5- COSTO FINANCIERO AFD'!Interest_Rate/12,'5- COSTO FINANCIERO AFD'!Number_of_Payments,'5- COSTO FINANCIERO AFD'!Loan_Amount)</definedName>
    <definedName name="Monthly_Payment" localSheetId="7">-PMT('ESTRUCTURA DE COSTOS T1'!Interest_Rate/12,'ESTRUCTURA DE COSTOS T1'!Number_of_Payments,'ESTRUCTURA DE COSTOS T1'!Loan_Amount)</definedName>
    <definedName name="Monthly_Payment" localSheetId="8">-PMT('ESTRUCTURA DE COSTOS T2'!Interest_Rate/12,'ESTRUCTURA DE COSTOS T2'!Number_of_Payments,'ESTRUCTURA DE COSTOS T2'!Loan_Amount)</definedName>
    <definedName name="Monthly_Payment" localSheetId="9">-PMT('ESTRUCTURA DE COSTOS T3'!Interest_Rate/12,'ESTRUCTURA DE COSTOS T3'!Number_of_Payments,'ESTRUCTURA DE COSTOS T3'!Loan_Amount)</definedName>
    <definedName name="Monthly_Payment" localSheetId="10">-PMT('ESTRUCTURA DE COSTOS T4'!Interest_Rate/12,'ESTRUCTURA DE COSTOS T4'!Number_of_Payments,'ESTRUCTURA DE COSTOS T4'!Loan_Amount)</definedName>
    <definedName name="Monthly_Payment" localSheetId="11">-PMT('ESTRUCTURA DE COSTOS T5'!Interest_Rate/12,'ESTRUCTURA DE COSTOS T5'!Number_of_Payments,'ESTRUCTURA DE COSTOS T5'!Loan_Amount)</definedName>
    <definedName name="Monthly_Payment" localSheetId="12">-PMT('ESTRUCTURA DE COSTOS T6'!Interest_Rate/12,'ESTRUCTURA DE COSTOS T6'!Number_of_Payments,'ESTRUCTURA DE COSTOS T6'!Loan_Amount)</definedName>
    <definedName name="Monthly_Payment" localSheetId="13">-PMT('ESTRUCTURA DE COSTOS T7'!Interest_Rate/12,'ESTRUCTURA DE COSTOS T7'!Number_of_Payments,'ESTRUCTURA DE COSTOS T7'!Loan_Amount)</definedName>
    <definedName name="Monthly_Payment" localSheetId="14">-PMT('ESTRUCTURA DE COSTOS T8'!Interest_Rate/12,'ESTRUCTURA DE COSTOS T8'!Number_of_Payments,'ESTRUCTURA DE COSTOS T8'!Loan_Amount)</definedName>
    <definedName name="Monthly_Payment" localSheetId="6">-PMT('RESUMEN PARA PLATAFORMA '!Interest_Rate/12,'RESUMEN PARA PLATAFORMA '!Number_of_Payments,'RESUMEN PARA PLATAFORMA '!Loan_Amount)</definedName>
    <definedName name="Monthly_Payment">-PMT(Interest_Rate/12,Number_of_Payments,Loan_Amount)</definedName>
    <definedName name="monto_obra" localSheetId="4">#REF!</definedName>
    <definedName name="monto_obra" localSheetId="7">#REF!</definedName>
    <definedName name="monto_obra" localSheetId="8">#REF!</definedName>
    <definedName name="monto_obra" localSheetId="9">#REF!</definedName>
    <definedName name="monto_obra" localSheetId="10">#REF!</definedName>
    <definedName name="monto_obra" localSheetId="11">#REF!</definedName>
    <definedName name="monto_obra" localSheetId="12">#REF!</definedName>
    <definedName name="monto_obra" localSheetId="13">#REF!</definedName>
    <definedName name="monto_obra" localSheetId="14">#REF!</definedName>
    <definedName name="monto_obra" localSheetId="6">#REF!</definedName>
    <definedName name="monto_obra">#REF!</definedName>
    <definedName name="MOPC" localSheetId="4">#REF!</definedName>
    <definedName name="MOPC" localSheetId="7">#REF!</definedName>
    <definedName name="MOPC" localSheetId="8">#REF!</definedName>
    <definedName name="MOPC" localSheetId="9">#REF!</definedName>
    <definedName name="MOPC" localSheetId="10">#REF!</definedName>
    <definedName name="MOPC" localSheetId="11">#REF!</definedName>
    <definedName name="MOPC" localSheetId="12">#REF!</definedName>
    <definedName name="MOPC" localSheetId="13">#REF!</definedName>
    <definedName name="MOPC" localSheetId="14">#REF!</definedName>
    <definedName name="MOPC" localSheetId="6">#REF!</definedName>
    <definedName name="MOPC">#REF!</definedName>
    <definedName name="mort13" localSheetId="4">#REF!</definedName>
    <definedName name="mort13" localSheetId="7">#REF!</definedName>
    <definedName name="mort13" localSheetId="8">#REF!</definedName>
    <definedName name="mort13" localSheetId="9">#REF!</definedName>
    <definedName name="mort13" localSheetId="10">#REF!</definedName>
    <definedName name="mort13" localSheetId="11">#REF!</definedName>
    <definedName name="mort13" localSheetId="12">#REF!</definedName>
    <definedName name="mort13" localSheetId="13">#REF!</definedName>
    <definedName name="mort13" localSheetId="14">#REF!</definedName>
    <definedName name="mort13" localSheetId="6">#REF!</definedName>
    <definedName name="mort13">#REF!</definedName>
    <definedName name="MORTERO" localSheetId="4">#REF!</definedName>
    <definedName name="MORTERO" localSheetId="7">#REF!</definedName>
    <definedName name="MORTERO" localSheetId="8">#REF!</definedName>
    <definedName name="MORTERO" localSheetId="9">#REF!</definedName>
    <definedName name="MORTERO" localSheetId="10">#REF!</definedName>
    <definedName name="MORTERO" localSheetId="11">#REF!</definedName>
    <definedName name="MORTERO" localSheetId="12">#REF!</definedName>
    <definedName name="MORTERO" localSheetId="13">#REF!</definedName>
    <definedName name="MORTERO" localSheetId="14">#REF!</definedName>
    <definedName name="MORTERO" localSheetId="6">#REF!</definedName>
    <definedName name="MORTERO">#REF!</definedName>
    <definedName name="mortero13" localSheetId="4">#REF!</definedName>
    <definedName name="mortero13" localSheetId="7">#REF!</definedName>
    <definedName name="mortero13" localSheetId="8">#REF!</definedName>
    <definedName name="mortero13" localSheetId="9">#REF!</definedName>
    <definedName name="mortero13" localSheetId="10">#REF!</definedName>
    <definedName name="mortero13" localSheetId="11">#REF!</definedName>
    <definedName name="mortero13" localSheetId="12">#REF!</definedName>
    <definedName name="mortero13" localSheetId="13">#REF!</definedName>
    <definedName name="mortero13" localSheetId="14">#REF!</definedName>
    <definedName name="mortero13" localSheetId="6">#REF!</definedName>
    <definedName name="mortero13">#REF!</definedName>
    <definedName name="MT" localSheetId="4">#REF!</definedName>
    <definedName name="MT" localSheetId="7">#REF!</definedName>
    <definedName name="MT" localSheetId="8">#REF!</definedName>
    <definedName name="MT" localSheetId="9">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 localSheetId="6">#REF!</definedName>
    <definedName name="MT">#REF!</definedName>
    <definedName name="Municipalidad" localSheetId="4">#REF!</definedName>
    <definedName name="Municipalidad" localSheetId="7">#REF!</definedName>
    <definedName name="Municipalidad" localSheetId="8">#REF!</definedName>
    <definedName name="Municipalidad" localSheetId="9">#REF!</definedName>
    <definedName name="Municipalidad" localSheetId="10">#REF!</definedName>
    <definedName name="Municipalidad" localSheetId="11">#REF!</definedName>
    <definedName name="Municipalidad" localSheetId="12">#REF!</definedName>
    <definedName name="Municipalidad" localSheetId="13">#REF!</definedName>
    <definedName name="Municipalidad" localSheetId="14">#REF!</definedName>
    <definedName name="Municipalidad" localSheetId="6">#REF!</definedName>
    <definedName name="Municipalidad">#REF!</definedName>
    <definedName name="n" localSheetId="4" hidden="1">#REF!</definedName>
    <definedName name="n" localSheetId="7" hidden="1">#REF!</definedName>
    <definedName name="n" localSheetId="8" hidden="1">#REF!</definedName>
    <definedName name="n" localSheetId="9" hidden="1">#REF!</definedName>
    <definedName name="n" localSheetId="10" hidden="1">#REF!</definedName>
    <definedName name="n" localSheetId="11" hidden="1">#REF!</definedName>
    <definedName name="n" localSheetId="12" hidden="1">#REF!</definedName>
    <definedName name="n" localSheetId="13" hidden="1">#REF!</definedName>
    <definedName name="n" localSheetId="14" hidden="1">#REF!</definedName>
    <definedName name="n" localSheetId="6" hidden="1">#REF!</definedName>
    <definedName name="n" hidden="1">#REF!</definedName>
    <definedName name="N_Ayudante" localSheetId="4">#REF!</definedName>
    <definedName name="N_Ayudante" localSheetId="7">#REF!</definedName>
    <definedName name="N_Ayudante" localSheetId="8">#REF!</definedName>
    <definedName name="N_Ayudante" localSheetId="9">#REF!</definedName>
    <definedName name="N_Ayudante" localSheetId="10">#REF!</definedName>
    <definedName name="N_Ayudante" localSheetId="11">#REF!</definedName>
    <definedName name="N_Ayudante" localSheetId="12">#REF!</definedName>
    <definedName name="N_Ayudante" localSheetId="13">#REF!</definedName>
    <definedName name="N_Ayudante" localSheetId="14">#REF!</definedName>
    <definedName name="N_Ayudante" localSheetId="6">#REF!</definedName>
    <definedName name="N_Ayudante">#REF!</definedName>
    <definedName name="N_Capataz" localSheetId="4">#REF!</definedName>
    <definedName name="N_Capataz" localSheetId="7">#REF!</definedName>
    <definedName name="N_Capataz" localSheetId="8">#REF!</definedName>
    <definedName name="N_Capataz" localSheetId="9">#REF!</definedName>
    <definedName name="N_Capataz" localSheetId="10">#REF!</definedName>
    <definedName name="N_Capataz" localSheetId="11">#REF!</definedName>
    <definedName name="N_Capataz" localSheetId="12">#REF!</definedName>
    <definedName name="N_Capataz" localSheetId="13">#REF!</definedName>
    <definedName name="N_Capataz" localSheetId="14">#REF!</definedName>
    <definedName name="N_Capataz" localSheetId="6">#REF!</definedName>
    <definedName name="N_Capataz">#REF!</definedName>
    <definedName name="N_Chofer" localSheetId="4">#REF!</definedName>
    <definedName name="N_Chofer" localSheetId="7">#REF!</definedName>
    <definedName name="N_Chofer" localSheetId="8">#REF!</definedName>
    <definedName name="N_Chofer" localSheetId="9">#REF!</definedName>
    <definedName name="N_Chofer" localSheetId="10">#REF!</definedName>
    <definedName name="N_Chofer" localSheetId="11">#REF!</definedName>
    <definedName name="N_Chofer" localSheetId="12">#REF!</definedName>
    <definedName name="N_Chofer" localSheetId="13">#REF!</definedName>
    <definedName name="N_Chofer" localSheetId="14">#REF!</definedName>
    <definedName name="N_Chofer" localSheetId="6">#REF!</definedName>
    <definedName name="N_Chofer">#REF!</definedName>
    <definedName name="N_OBRA" localSheetId="4">#REF!</definedName>
    <definedName name="N_OBRA" localSheetId="7">#REF!</definedName>
    <definedName name="N_OBRA" localSheetId="8">#REF!</definedName>
    <definedName name="N_OBRA" localSheetId="9">#REF!</definedName>
    <definedName name="N_OBRA" localSheetId="10">#REF!</definedName>
    <definedName name="N_OBRA" localSheetId="11">#REF!</definedName>
    <definedName name="N_OBRA" localSheetId="12">#REF!</definedName>
    <definedName name="N_OBRA" localSheetId="13">#REF!</definedName>
    <definedName name="N_OBRA" localSheetId="14">#REF!</definedName>
    <definedName name="N_OBRA" localSheetId="6">#REF!</definedName>
    <definedName name="N_OBRA">#REF!</definedName>
    <definedName name="N_Oficial" localSheetId="4">#REF!</definedName>
    <definedName name="N_Oficial" localSheetId="7">#REF!</definedName>
    <definedName name="N_Oficial" localSheetId="8">#REF!</definedName>
    <definedName name="N_Oficial" localSheetId="9">#REF!</definedName>
    <definedName name="N_Oficial" localSheetId="10">#REF!</definedName>
    <definedName name="N_Oficial" localSheetId="11">#REF!</definedName>
    <definedName name="N_Oficial" localSheetId="12">#REF!</definedName>
    <definedName name="N_Oficial" localSheetId="13">#REF!</definedName>
    <definedName name="N_Oficial" localSheetId="14">#REF!</definedName>
    <definedName name="N_Oficial" localSheetId="6">#REF!</definedName>
    <definedName name="N_Oficial">#REF!</definedName>
    <definedName name="N_OperadoA" localSheetId="4">#REF!</definedName>
    <definedName name="N_OperadoA" localSheetId="7">#REF!</definedName>
    <definedName name="N_OperadoA" localSheetId="8">#REF!</definedName>
    <definedName name="N_OperadoA" localSheetId="9">#REF!</definedName>
    <definedName name="N_OperadoA" localSheetId="10">#REF!</definedName>
    <definedName name="N_OperadoA" localSheetId="11">#REF!</definedName>
    <definedName name="N_OperadoA" localSheetId="12">#REF!</definedName>
    <definedName name="N_OperadoA" localSheetId="13">#REF!</definedName>
    <definedName name="N_OperadoA" localSheetId="14">#REF!</definedName>
    <definedName name="N_OperadoA" localSheetId="6">#REF!</definedName>
    <definedName name="N_OperadoA">#REF!</definedName>
    <definedName name="N_OperadorB" localSheetId="4">#REF!</definedName>
    <definedName name="N_OperadorB" localSheetId="7">#REF!</definedName>
    <definedName name="N_OperadorB" localSheetId="8">#REF!</definedName>
    <definedName name="N_OperadorB" localSheetId="9">#REF!</definedName>
    <definedName name="N_OperadorB" localSheetId="10">#REF!</definedName>
    <definedName name="N_OperadorB" localSheetId="11">#REF!</definedName>
    <definedName name="N_OperadorB" localSheetId="12">#REF!</definedName>
    <definedName name="N_OperadorB" localSheetId="13">#REF!</definedName>
    <definedName name="N_OperadorB" localSheetId="14">#REF!</definedName>
    <definedName name="N_OperadorB" localSheetId="6">#REF!</definedName>
    <definedName name="N_OperadorB">#REF!</definedName>
    <definedName name="nafta" localSheetId="4">#REF!</definedName>
    <definedName name="nafta" localSheetId="7">#REF!</definedName>
    <definedName name="nafta" localSheetId="8">#REF!</definedName>
    <definedName name="nafta" localSheetId="9">#REF!</definedName>
    <definedName name="nafta" localSheetId="10">#REF!</definedName>
    <definedName name="nafta" localSheetId="11">#REF!</definedName>
    <definedName name="nafta" localSheetId="12">#REF!</definedName>
    <definedName name="nafta" localSheetId="13">#REF!</definedName>
    <definedName name="nafta" localSheetId="14">#REF!</definedName>
    <definedName name="nafta" localSheetId="6">#REF!</definedName>
    <definedName name="nafta">#REF!</definedName>
    <definedName name="nb" localSheetId="4">#REF!</definedName>
    <definedName name="nb" localSheetId="7">#REF!</definedName>
    <definedName name="nb" localSheetId="8">#REF!</definedName>
    <definedName name="nb" localSheetId="9">#REF!</definedName>
    <definedName name="nb" localSheetId="10">#REF!</definedName>
    <definedName name="nb" localSheetId="11">#REF!</definedName>
    <definedName name="nb" localSheetId="12">#REF!</definedName>
    <definedName name="nb" localSheetId="13">#REF!</definedName>
    <definedName name="nb" localSheetId="14">#REF!</definedName>
    <definedName name="nb" localSheetId="6">#REF!</definedName>
    <definedName name="nb">#REF!</definedName>
    <definedName name="ncemento" localSheetId="4">#REF!</definedName>
    <definedName name="ncemento" localSheetId="7">#REF!</definedName>
    <definedName name="ncemento" localSheetId="8">#REF!</definedName>
    <definedName name="ncemento" localSheetId="9">#REF!</definedName>
    <definedName name="ncemento" localSheetId="10">#REF!</definedName>
    <definedName name="ncemento" localSheetId="11">#REF!</definedName>
    <definedName name="ncemento" localSheetId="12">#REF!</definedName>
    <definedName name="ncemento" localSheetId="13">#REF!</definedName>
    <definedName name="ncemento" localSheetId="14">#REF!</definedName>
    <definedName name="ncemento" localSheetId="6">#REF!</definedName>
    <definedName name="ncemento">#REF!</definedName>
    <definedName name="nh" localSheetId="4" hidden="1">#REF!</definedName>
    <definedName name="nh" localSheetId="7" hidden="1">#REF!</definedName>
    <definedName name="nh" localSheetId="8" hidden="1">#REF!</definedName>
    <definedName name="nh" localSheetId="9" hidden="1">#REF!</definedName>
    <definedName name="nh" localSheetId="10" hidden="1">#REF!</definedName>
    <definedName name="nh" localSheetId="11" hidden="1">#REF!</definedName>
    <definedName name="nh" localSheetId="12" hidden="1">#REF!</definedName>
    <definedName name="nh" localSheetId="13" hidden="1">#REF!</definedName>
    <definedName name="nh" localSheetId="14" hidden="1">#REF!</definedName>
    <definedName name="nh" localSheetId="6" hidden="1">#REF!</definedName>
    <definedName name="nh" hidden="1">#REF!</definedName>
    <definedName name="nhj" localSheetId="4" hidden="1">#REF!</definedName>
    <definedName name="nhj" localSheetId="7" hidden="1">#REF!</definedName>
    <definedName name="nhj" localSheetId="8" hidden="1">#REF!</definedName>
    <definedName name="nhj" localSheetId="9" hidden="1">#REF!</definedName>
    <definedName name="nhj" localSheetId="10" hidden="1">#REF!</definedName>
    <definedName name="nhj" localSheetId="11" hidden="1">#REF!</definedName>
    <definedName name="nhj" localSheetId="12" hidden="1">#REF!</definedName>
    <definedName name="nhj" localSheetId="13" hidden="1">#REF!</definedName>
    <definedName name="nhj" localSheetId="14" hidden="1">#REF!</definedName>
    <definedName name="nhj" localSheetId="6" hidden="1">#REF!</definedName>
    <definedName name="nhj" hidden="1">#REF!</definedName>
    <definedName name="njjhhj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jjhhj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n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NO">#N/A</definedName>
    <definedName name="nombre" localSheetId="4">#REF!</definedName>
    <definedName name="nombre" localSheetId="7">#REF!</definedName>
    <definedName name="nombre" localSheetId="8">#REF!</definedName>
    <definedName name="nombre" localSheetId="9">#REF!</definedName>
    <definedName name="nombre" localSheetId="10">#REF!</definedName>
    <definedName name="nombre" localSheetId="11">#REF!</definedName>
    <definedName name="nombre" localSheetId="12">#REF!</definedName>
    <definedName name="nombre" localSheetId="13">#REF!</definedName>
    <definedName name="nombre" localSheetId="14">#REF!</definedName>
    <definedName name="nombre" localSheetId="6">#REF!</definedName>
    <definedName name="nombre">#REF!</definedName>
    <definedName name="nombreeq" localSheetId="4">#REF!</definedName>
    <definedName name="nombreeq" localSheetId="7">#REF!</definedName>
    <definedName name="nombreeq" localSheetId="8">#REF!</definedName>
    <definedName name="nombreeq" localSheetId="9">#REF!</definedName>
    <definedName name="nombreeq" localSheetId="10">#REF!</definedName>
    <definedName name="nombreeq" localSheetId="11">#REF!</definedName>
    <definedName name="nombreeq" localSheetId="12">#REF!</definedName>
    <definedName name="nombreeq" localSheetId="13">#REF!</definedName>
    <definedName name="nombreeq" localSheetId="14">#REF!</definedName>
    <definedName name="nombreeq" localSheetId="6">#REF!</definedName>
    <definedName name="nombreeq">#REF!</definedName>
    <definedName name="nombremat" localSheetId="4">#REF!</definedName>
    <definedName name="nombremat" localSheetId="7">#REF!</definedName>
    <definedName name="nombremat" localSheetId="8">#REF!</definedName>
    <definedName name="nombremat" localSheetId="9">#REF!</definedName>
    <definedName name="nombremat" localSheetId="10">#REF!</definedName>
    <definedName name="nombremat" localSheetId="11">#REF!</definedName>
    <definedName name="nombremat" localSheetId="12">#REF!</definedName>
    <definedName name="nombremat" localSheetId="13">#REF!</definedName>
    <definedName name="nombremat" localSheetId="14">#REF!</definedName>
    <definedName name="nombremat" localSheetId="6">#REF!</definedName>
    <definedName name="nombremat">#REF!</definedName>
    <definedName name="nombretrasp" localSheetId="4">#REF!</definedName>
    <definedName name="nombretrasp" localSheetId="7">#REF!</definedName>
    <definedName name="nombretrasp" localSheetId="8">#REF!</definedName>
    <definedName name="nombretrasp" localSheetId="9">#REF!</definedName>
    <definedName name="nombretrasp" localSheetId="10">#REF!</definedName>
    <definedName name="nombretrasp" localSheetId="11">#REF!</definedName>
    <definedName name="nombretrasp" localSheetId="12">#REF!</definedName>
    <definedName name="nombretrasp" localSheetId="13">#REF!</definedName>
    <definedName name="nombretrasp" localSheetId="14">#REF!</definedName>
    <definedName name="nombretrasp" localSheetId="6">#REF!</definedName>
    <definedName name="nombretrasp">#REF!</definedName>
    <definedName name="nsh" localSheetId="4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 localSheetId="13">#REF!</definedName>
    <definedName name="nsh" localSheetId="14">#REF!</definedName>
    <definedName name="nsh" localSheetId="6">#REF!</definedName>
    <definedName name="nsh">#REF!</definedName>
    <definedName name="ntubos" localSheetId="4">#REF!</definedName>
    <definedName name="ntubos" localSheetId="7">#REF!</definedName>
    <definedName name="ntubos" localSheetId="8">#REF!</definedName>
    <definedName name="ntubos" localSheetId="9">#REF!</definedName>
    <definedName name="ntubos" localSheetId="10">#REF!</definedName>
    <definedName name="ntubos" localSheetId="11">#REF!</definedName>
    <definedName name="ntubos" localSheetId="12">#REF!</definedName>
    <definedName name="ntubos" localSheetId="13">#REF!</definedName>
    <definedName name="ntubos" localSheetId="14">#REF!</definedName>
    <definedName name="ntubos" localSheetId="6">#REF!</definedName>
    <definedName name="ntubos">#REF!</definedName>
    <definedName name="Number_of_Payments" localSheetId="4">#REF!</definedName>
    <definedName name="Number_of_Payments" localSheetId="7">#REF!</definedName>
    <definedName name="Number_of_Payments" localSheetId="8">#REF!</definedName>
    <definedName name="Number_of_Payments" localSheetId="9">#REF!</definedName>
    <definedName name="Number_of_Payments" localSheetId="10">#REF!</definedName>
    <definedName name="Number_of_Payments" localSheetId="11">#REF!</definedName>
    <definedName name="Number_of_Payments" localSheetId="12">#REF!</definedName>
    <definedName name="Number_of_Payments" localSheetId="13">#REF!</definedName>
    <definedName name="Number_of_Payments" localSheetId="14">#REF!</definedName>
    <definedName name="Number_of_Payments" localSheetId="6">#REF!</definedName>
    <definedName name="Number_of_Payments">#REF!</definedName>
    <definedName name="numcer" localSheetId="4">#REF!</definedName>
    <definedName name="numcer" localSheetId="7">#REF!</definedName>
    <definedName name="numcer" localSheetId="8">#REF!</definedName>
    <definedName name="numcer" localSheetId="9">#REF!</definedName>
    <definedName name="numcer" localSheetId="10">#REF!</definedName>
    <definedName name="numcer" localSheetId="11">#REF!</definedName>
    <definedName name="numcer" localSheetId="12">#REF!</definedName>
    <definedName name="numcer" localSheetId="13">#REF!</definedName>
    <definedName name="numcer" localSheetId="14">#REF!</definedName>
    <definedName name="numcer" localSheetId="6">#REF!</definedName>
    <definedName name="numcer">#REF!</definedName>
    <definedName name="ñl" localSheetId="4">#REF!</definedName>
    <definedName name="ñl" localSheetId="7">#REF!</definedName>
    <definedName name="ñl" localSheetId="8">#REF!</definedName>
    <definedName name="ñl" localSheetId="9">#REF!</definedName>
    <definedName name="ñl" localSheetId="10">#REF!</definedName>
    <definedName name="ñl" localSheetId="11">#REF!</definedName>
    <definedName name="ñl" localSheetId="12">#REF!</definedName>
    <definedName name="ñl" localSheetId="13">#REF!</definedName>
    <definedName name="ñl" localSheetId="14">#REF!</definedName>
    <definedName name="ñl" localSheetId="6">#REF!</definedName>
    <definedName name="ñl">#REF!</definedName>
    <definedName name="ññ" localSheetId="4" hidden="1">#REF!</definedName>
    <definedName name="ññ" localSheetId="7" hidden="1">#REF!</definedName>
    <definedName name="ññ" localSheetId="8" hidden="1">#REF!</definedName>
    <definedName name="ññ" localSheetId="9" hidden="1">#REF!</definedName>
    <definedName name="ññ" localSheetId="10" hidden="1">#REF!</definedName>
    <definedName name="ññ" localSheetId="11" hidden="1">#REF!</definedName>
    <definedName name="ññ" localSheetId="12" hidden="1">#REF!</definedName>
    <definedName name="ññ" localSheetId="13" hidden="1">#REF!</definedName>
    <definedName name="ññ" localSheetId="14" hidden="1">#REF!</definedName>
    <definedName name="ññ" localSheetId="6" hidden="1">#REF!</definedName>
    <definedName name="ññ" hidden="1">#REF!</definedName>
    <definedName name="o" localSheetId="4">#REF!</definedName>
    <definedName name="o" localSheetId="7">#REF!</definedName>
    <definedName name="o" localSheetId="8">#REF!</definedName>
    <definedName name="o" localSheetId="9">#REF!</definedName>
    <definedName name="o" localSheetId="10">#REF!</definedName>
    <definedName name="o" localSheetId="11">#REF!</definedName>
    <definedName name="o" localSheetId="12">#REF!</definedName>
    <definedName name="o" localSheetId="13">#REF!</definedName>
    <definedName name="o" localSheetId="14">#REF!</definedName>
    <definedName name="o" localSheetId="6">#REF!</definedName>
    <definedName name="o">#REF!</definedName>
    <definedName name="OB" localSheetId="4">#REF!</definedName>
    <definedName name="OB" localSheetId="7">#REF!</definedName>
    <definedName name="OB" localSheetId="8">#REF!</definedName>
    <definedName name="OB" localSheetId="9">#REF!</definedName>
    <definedName name="OB" localSheetId="10">#REF!</definedName>
    <definedName name="OB" localSheetId="11">#REF!</definedName>
    <definedName name="OB" localSheetId="12">#REF!</definedName>
    <definedName name="OB" localSheetId="13">#REF!</definedName>
    <definedName name="OB" localSheetId="14">#REF!</definedName>
    <definedName name="OB" localSheetId="6">#REF!</definedName>
    <definedName name="OB">#REF!</definedName>
    <definedName name="Obr_Cod" localSheetId="4">#REF!</definedName>
    <definedName name="Obr_Cod" localSheetId="7">#REF!</definedName>
    <definedName name="Obr_Cod" localSheetId="8">#REF!</definedName>
    <definedName name="Obr_Cod" localSheetId="9">#REF!</definedName>
    <definedName name="Obr_Cod" localSheetId="10">#REF!</definedName>
    <definedName name="Obr_Cod" localSheetId="11">#REF!</definedName>
    <definedName name="Obr_Cod" localSheetId="12">#REF!</definedName>
    <definedName name="Obr_Cod" localSheetId="13">#REF!</definedName>
    <definedName name="Obr_Cod" localSheetId="14">#REF!</definedName>
    <definedName name="Obr_Cod" localSheetId="6">#REF!</definedName>
    <definedName name="Obr_Cod">#REF!</definedName>
    <definedName name="obra" localSheetId="4">#REF!</definedName>
    <definedName name="obra" localSheetId="7">#REF!</definedName>
    <definedName name="obra" localSheetId="8">#REF!</definedName>
    <definedName name="obra" localSheetId="9">#REF!</definedName>
    <definedName name="obra" localSheetId="10">#REF!</definedName>
    <definedName name="obra" localSheetId="11">#REF!</definedName>
    <definedName name="obra" localSheetId="12">#REF!</definedName>
    <definedName name="obra" localSheetId="13">#REF!</definedName>
    <definedName name="obra" localSheetId="14">#REF!</definedName>
    <definedName name="obra" localSheetId="6">#REF!</definedName>
    <definedName name="obra">#REF!</definedName>
    <definedName name="Obra_1" localSheetId="4">#REF!</definedName>
    <definedName name="Obra_1" localSheetId="7">#REF!</definedName>
    <definedName name="Obra_1" localSheetId="8">#REF!</definedName>
    <definedName name="Obra_1" localSheetId="9">#REF!</definedName>
    <definedName name="Obra_1" localSheetId="10">#REF!</definedName>
    <definedName name="Obra_1" localSheetId="11">#REF!</definedName>
    <definedName name="Obra_1" localSheetId="12">#REF!</definedName>
    <definedName name="Obra_1" localSheetId="13">#REF!</definedName>
    <definedName name="Obra_1" localSheetId="14">#REF!</definedName>
    <definedName name="Obra_1" localSheetId="6">#REF!</definedName>
    <definedName name="Obra_1">#REF!</definedName>
    <definedName name="Obra_2" localSheetId="4">#REF!</definedName>
    <definedName name="Obra_2" localSheetId="7">#REF!</definedName>
    <definedName name="Obra_2" localSheetId="8">#REF!</definedName>
    <definedName name="Obra_2" localSheetId="9">#REF!</definedName>
    <definedName name="Obra_2" localSheetId="10">#REF!</definedName>
    <definedName name="Obra_2" localSheetId="11">#REF!</definedName>
    <definedName name="Obra_2" localSheetId="12">#REF!</definedName>
    <definedName name="Obra_2" localSheetId="13">#REF!</definedName>
    <definedName name="Obra_2" localSheetId="14">#REF!</definedName>
    <definedName name="Obra_2" localSheetId="6">#REF!</definedName>
    <definedName name="Obra_2">#REF!</definedName>
    <definedName name="OBRAS" localSheetId="4">#REF!</definedName>
    <definedName name="OBRAS" localSheetId="7">#REF!</definedName>
    <definedName name="OBRAS" localSheetId="8">#REF!</definedName>
    <definedName name="OBRAS" localSheetId="9">#REF!</definedName>
    <definedName name="OBRAS" localSheetId="10">#REF!</definedName>
    <definedName name="OBRAS" localSheetId="11">#REF!</definedName>
    <definedName name="OBRAS" localSheetId="12">#REF!</definedName>
    <definedName name="OBRAS" localSheetId="13">#REF!</definedName>
    <definedName name="OBRAS" localSheetId="14">#REF!</definedName>
    <definedName name="OBRAS" localSheetId="6">#REF!</definedName>
    <definedName name="OBRAS">#REF!</definedName>
    <definedName name="obras16" localSheetId="4">#REF!</definedName>
    <definedName name="obras16" localSheetId="7">#REF!</definedName>
    <definedName name="obras16" localSheetId="8">#REF!</definedName>
    <definedName name="obras16" localSheetId="9">#REF!</definedName>
    <definedName name="obras16" localSheetId="10">#REF!</definedName>
    <definedName name="obras16" localSheetId="11">#REF!</definedName>
    <definedName name="obras16" localSheetId="12">#REF!</definedName>
    <definedName name="obras16" localSheetId="13">#REF!</definedName>
    <definedName name="obras16" localSheetId="14">#REF!</definedName>
    <definedName name="obras16" localSheetId="6">#REF!</definedName>
    <definedName name="obras16">#REF!</definedName>
    <definedName name="obrass" localSheetId="4">#REF!</definedName>
    <definedName name="obrass" localSheetId="7">#REF!</definedName>
    <definedName name="obrass" localSheetId="8">#REF!</definedName>
    <definedName name="obrass" localSheetId="9">#REF!</definedName>
    <definedName name="obrass" localSheetId="10">#REF!</definedName>
    <definedName name="obrass" localSheetId="11">#REF!</definedName>
    <definedName name="obrass" localSheetId="12">#REF!</definedName>
    <definedName name="obrass" localSheetId="13">#REF!</definedName>
    <definedName name="obrass" localSheetId="14">#REF!</definedName>
    <definedName name="obrass" localSheetId="6">#REF!</definedName>
    <definedName name="obrass">#REF!</definedName>
    <definedName name="obs" localSheetId="4">#REF!</definedName>
    <definedName name="obs" localSheetId="7">#REF!</definedName>
    <definedName name="obs" localSheetId="8">#REF!</definedName>
    <definedName name="obs" localSheetId="9">#REF!</definedName>
    <definedName name="obs" localSheetId="10">#REF!</definedName>
    <definedName name="obs" localSheetId="11">#REF!</definedName>
    <definedName name="obs" localSheetId="12">#REF!</definedName>
    <definedName name="obs" localSheetId="13">#REF!</definedName>
    <definedName name="obs" localSheetId="14">#REF!</definedName>
    <definedName name="obs" localSheetId="6">#REF!</definedName>
    <definedName name="obs">#REF!</definedName>
    <definedName name="OFERTA" localSheetId="4">#REF!</definedName>
    <definedName name="OFERTA" localSheetId="7">#REF!</definedName>
    <definedName name="OFERTA" localSheetId="8">#REF!</definedName>
    <definedName name="OFERTA" localSheetId="9">#REF!</definedName>
    <definedName name="OFERTA" localSheetId="10">#REF!</definedName>
    <definedName name="OFERTA" localSheetId="11">#REF!</definedName>
    <definedName name="OFERTA" localSheetId="12">#REF!</definedName>
    <definedName name="OFERTA" localSheetId="13">#REF!</definedName>
    <definedName name="OFERTA" localSheetId="14">#REF!</definedName>
    <definedName name="OFERTA" localSheetId="6">#REF!</definedName>
    <definedName name="OFERTA">#REF!</definedName>
    <definedName name="Oferta337B" localSheetId="4">#REF!</definedName>
    <definedName name="Oferta337B" localSheetId="7">#REF!</definedName>
    <definedName name="Oferta337B" localSheetId="8">#REF!</definedName>
    <definedName name="Oferta337B" localSheetId="9">#REF!</definedName>
    <definedName name="Oferta337B" localSheetId="10">#REF!</definedName>
    <definedName name="Oferta337B" localSheetId="11">#REF!</definedName>
    <definedName name="Oferta337B" localSheetId="12">#REF!</definedName>
    <definedName name="Oferta337B" localSheetId="13">#REF!</definedName>
    <definedName name="Oferta337B" localSheetId="14">#REF!</definedName>
    <definedName name="Oferta337B" localSheetId="6">#REF!</definedName>
    <definedName name="Oferta337B">#REF!</definedName>
    <definedName name="ofertacaronay" localSheetId="4">#REF!</definedName>
    <definedName name="ofertacaronay" localSheetId="7">#REF!</definedName>
    <definedName name="ofertacaronay" localSheetId="8">#REF!</definedName>
    <definedName name="ofertacaronay" localSheetId="9">#REF!</definedName>
    <definedName name="ofertacaronay" localSheetId="10">#REF!</definedName>
    <definedName name="ofertacaronay" localSheetId="11">#REF!</definedName>
    <definedName name="ofertacaronay" localSheetId="12">#REF!</definedName>
    <definedName name="ofertacaronay" localSheetId="13">#REF!</definedName>
    <definedName name="ofertacaronay" localSheetId="14">#REF!</definedName>
    <definedName name="ofertacaronay" localSheetId="6">#REF!</definedName>
    <definedName name="ofertacaronay">#REF!</definedName>
    <definedName name="oficial" localSheetId="4">#REF!</definedName>
    <definedName name="oficial" localSheetId="7">#REF!</definedName>
    <definedName name="oficial" localSheetId="8">#REF!</definedName>
    <definedName name="oficial" localSheetId="9">#REF!</definedName>
    <definedName name="oficial" localSheetId="10">#REF!</definedName>
    <definedName name="oficial" localSheetId="11">#REF!</definedName>
    <definedName name="oficial" localSheetId="12">#REF!</definedName>
    <definedName name="oficial" localSheetId="13">#REF!</definedName>
    <definedName name="oficial" localSheetId="14">#REF!</definedName>
    <definedName name="oficial" localSheetId="6">#REF!</definedName>
    <definedName name="oficial">#REF!</definedName>
    <definedName name="oi" localSheetId="4" hidden="1">#REF!</definedName>
    <definedName name="oi" localSheetId="7" hidden="1">#REF!</definedName>
    <definedName name="oi" localSheetId="8" hidden="1">#REF!</definedName>
    <definedName name="oi" localSheetId="9" hidden="1">#REF!</definedName>
    <definedName name="oi" localSheetId="10" hidden="1">#REF!</definedName>
    <definedName name="oi" localSheetId="11" hidden="1">#REF!</definedName>
    <definedName name="oi" localSheetId="12" hidden="1">#REF!</definedName>
    <definedName name="oi" localSheetId="13" hidden="1">#REF!</definedName>
    <definedName name="oi" localSheetId="14" hidden="1">#REF!</definedName>
    <definedName name="oi" localSheetId="6" hidden="1">#REF!</definedName>
    <definedName name="oi" hidden="1">#REF!</definedName>
    <definedName name="oio" localSheetId="4" hidden="1">#REF!</definedName>
    <definedName name="oio" localSheetId="7" hidden="1">#REF!</definedName>
    <definedName name="oio" localSheetId="8" hidden="1">#REF!</definedName>
    <definedName name="oio" localSheetId="9" hidden="1">#REF!</definedName>
    <definedName name="oio" localSheetId="10" hidden="1">#REF!</definedName>
    <definedName name="oio" localSheetId="11" hidden="1">#REF!</definedName>
    <definedName name="oio" localSheetId="12" hidden="1">#REF!</definedName>
    <definedName name="oio" localSheetId="13" hidden="1">#REF!</definedName>
    <definedName name="oio" localSheetId="14" hidden="1">#REF!</definedName>
    <definedName name="oio" localSheetId="6" hidden="1">#REF!</definedName>
    <definedName name="oio" hidden="1">#REF!</definedName>
    <definedName name="OJBDCPIBWDCIYB" localSheetId="4">#REF!</definedName>
    <definedName name="OJBDCPIBWDCIYB" localSheetId="7">#REF!</definedName>
    <definedName name="OJBDCPIBWDCIYB" localSheetId="8">#REF!</definedName>
    <definedName name="OJBDCPIBWDCIYB" localSheetId="9">#REF!</definedName>
    <definedName name="OJBDCPIBWDCIYB" localSheetId="10">#REF!</definedName>
    <definedName name="OJBDCPIBWDCIYB" localSheetId="11">#REF!</definedName>
    <definedName name="OJBDCPIBWDCIYB" localSheetId="12">#REF!</definedName>
    <definedName name="OJBDCPIBWDCIYB" localSheetId="13">#REF!</definedName>
    <definedName name="OJBDCPIBWDCIYB" localSheetId="14">#REF!</definedName>
    <definedName name="OJBDCPIBWDCIYB" localSheetId="6">#REF!</definedName>
    <definedName name="OJBDCPIBWDCIYB">#REF!</definedName>
    <definedName name="oo" localSheetId="4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 localSheetId="13">#REF!</definedName>
    <definedName name="oo" localSheetId="14">#REF!</definedName>
    <definedName name="oo" localSheetId="6">#REF!</definedName>
    <definedName name="oo">#REF!</definedName>
    <definedName name="op" localSheetId="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Opera1" localSheetId="4">#REF!</definedName>
    <definedName name="Opera1" localSheetId="7">#REF!</definedName>
    <definedName name="Opera1" localSheetId="8">#REF!</definedName>
    <definedName name="Opera1" localSheetId="9">#REF!</definedName>
    <definedName name="Opera1" localSheetId="10">#REF!</definedName>
    <definedName name="Opera1" localSheetId="11">#REF!</definedName>
    <definedName name="Opera1" localSheetId="12">#REF!</definedName>
    <definedName name="Opera1" localSheetId="13">#REF!</definedName>
    <definedName name="Opera1" localSheetId="14">#REF!</definedName>
    <definedName name="Opera1" localSheetId="6">#REF!</definedName>
    <definedName name="Opera1">#REF!</definedName>
    <definedName name="opera2" localSheetId="4">#REF!</definedName>
    <definedName name="opera2" localSheetId="7">#REF!</definedName>
    <definedName name="opera2" localSheetId="8">#REF!</definedName>
    <definedName name="opera2" localSheetId="9">#REF!</definedName>
    <definedName name="opera2" localSheetId="10">#REF!</definedName>
    <definedName name="opera2" localSheetId="11">#REF!</definedName>
    <definedName name="opera2" localSheetId="12">#REF!</definedName>
    <definedName name="opera2" localSheetId="13">#REF!</definedName>
    <definedName name="opera2" localSheetId="14">#REF!</definedName>
    <definedName name="opera2" localSheetId="6">#REF!</definedName>
    <definedName name="opera2">#REF!</definedName>
    <definedName name="Operador" localSheetId="4">#REF!</definedName>
    <definedName name="Operador" localSheetId="7">#REF!</definedName>
    <definedName name="Operador" localSheetId="8">#REF!</definedName>
    <definedName name="Operador" localSheetId="9">#REF!</definedName>
    <definedName name="Operador" localSheetId="10">#REF!</definedName>
    <definedName name="Operador" localSheetId="11">#REF!</definedName>
    <definedName name="Operador" localSheetId="12">#REF!</definedName>
    <definedName name="Operador" localSheetId="13">#REF!</definedName>
    <definedName name="Operador" localSheetId="14">#REF!</definedName>
    <definedName name="Operador" localSheetId="6">#REF!</definedName>
    <definedName name="Operador">#REF!</definedName>
    <definedName name="OPERADOR_MIXER" localSheetId="4">#REF!</definedName>
    <definedName name="OPERADOR_MIXER" localSheetId="7">#REF!</definedName>
    <definedName name="OPERADOR_MIXER" localSheetId="8">#REF!</definedName>
    <definedName name="OPERADOR_MIXER" localSheetId="9">#REF!</definedName>
    <definedName name="OPERADOR_MIXER" localSheetId="10">#REF!</definedName>
    <definedName name="OPERADOR_MIXER" localSheetId="11">#REF!</definedName>
    <definedName name="OPERADOR_MIXER" localSheetId="12">#REF!</definedName>
    <definedName name="OPERADOR_MIXER" localSheetId="13">#REF!</definedName>
    <definedName name="OPERADOR_MIXER" localSheetId="14">#REF!</definedName>
    <definedName name="OPERADOR_MIXER" localSheetId="6">#REF!</definedName>
    <definedName name="OPERADOR_MIXER">#REF!</definedName>
    <definedName name="OPERADOR_PALA" localSheetId="4">#REF!</definedName>
    <definedName name="OPERADOR_PALA" localSheetId="7">#REF!</definedName>
    <definedName name="OPERADOR_PALA" localSheetId="8">#REF!</definedName>
    <definedName name="OPERADOR_PALA" localSheetId="9">#REF!</definedName>
    <definedName name="OPERADOR_PALA" localSheetId="10">#REF!</definedName>
    <definedName name="OPERADOR_PALA" localSheetId="11">#REF!</definedName>
    <definedName name="OPERADOR_PALA" localSheetId="12">#REF!</definedName>
    <definedName name="OPERADOR_PALA" localSheetId="13">#REF!</definedName>
    <definedName name="OPERADOR_PALA" localSheetId="14">#REF!</definedName>
    <definedName name="OPERADOR_PALA" localSheetId="6">#REF!</definedName>
    <definedName name="OPERADOR_PALA">#REF!</definedName>
    <definedName name="OPERADOR_PLANTA" localSheetId="4">#REF!</definedName>
    <definedName name="OPERADOR_PLANTA" localSheetId="7">#REF!</definedName>
    <definedName name="OPERADOR_PLANTA" localSheetId="8">#REF!</definedName>
    <definedName name="OPERADOR_PLANTA" localSheetId="9">#REF!</definedName>
    <definedName name="OPERADOR_PLANTA" localSheetId="10">#REF!</definedName>
    <definedName name="OPERADOR_PLANTA" localSheetId="11">#REF!</definedName>
    <definedName name="OPERADOR_PLANTA" localSheetId="12">#REF!</definedName>
    <definedName name="OPERADOR_PLANTA" localSheetId="13">#REF!</definedName>
    <definedName name="OPERADOR_PLANTA" localSheetId="14">#REF!</definedName>
    <definedName name="OPERADOR_PLANTA" localSheetId="6">#REF!</definedName>
    <definedName name="OPERADOR_PLANTA">#REF!</definedName>
    <definedName name="Operador_Plta" localSheetId="4">#REF!</definedName>
    <definedName name="Operador_Plta" localSheetId="7">#REF!</definedName>
    <definedName name="Operador_Plta" localSheetId="8">#REF!</definedName>
    <definedName name="Operador_Plta" localSheetId="9">#REF!</definedName>
    <definedName name="Operador_Plta" localSheetId="10">#REF!</definedName>
    <definedName name="Operador_Plta" localSheetId="11">#REF!</definedName>
    <definedName name="Operador_Plta" localSheetId="12">#REF!</definedName>
    <definedName name="Operador_Plta" localSheetId="13">#REF!</definedName>
    <definedName name="Operador_Plta" localSheetId="14">#REF!</definedName>
    <definedName name="Operador_Plta" localSheetId="6">#REF!</definedName>
    <definedName name="Operador_Plta">#REF!</definedName>
    <definedName name="OperadorA" localSheetId="4">#REF!</definedName>
    <definedName name="OperadorA" localSheetId="7">#REF!</definedName>
    <definedName name="OperadorA" localSheetId="8">#REF!</definedName>
    <definedName name="OperadorA" localSheetId="9">#REF!</definedName>
    <definedName name="OperadorA" localSheetId="10">#REF!</definedName>
    <definedName name="OperadorA" localSheetId="11">#REF!</definedName>
    <definedName name="OperadorA" localSheetId="12">#REF!</definedName>
    <definedName name="OperadorA" localSheetId="13">#REF!</definedName>
    <definedName name="OperadorA" localSheetId="14">#REF!</definedName>
    <definedName name="OperadorA" localSheetId="6">#REF!</definedName>
    <definedName name="OperadorA">#REF!</definedName>
    <definedName name="OperadorB" localSheetId="4">#REF!</definedName>
    <definedName name="OperadorB" localSheetId="7">#REF!</definedName>
    <definedName name="OperadorB" localSheetId="8">#REF!</definedName>
    <definedName name="OperadorB" localSheetId="9">#REF!</definedName>
    <definedName name="OperadorB" localSheetId="10">#REF!</definedName>
    <definedName name="OperadorB" localSheetId="11">#REF!</definedName>
    <definedName name="OperadorB" localSheetId="12">#REF!</definedName>
    <definedName name="OperadorB" localSheetId="13">#REF!</definedName>
    <definedName name="OperadorB" localSheetId="14">#REF!</definedName>
    <definedName name="OperadorB" localSheetId="6">#REF!</definedName>
    <definedName name="OperadorB">#REF!</definedName>
    <definedName name="opopo" localSheetId="4" hidden="1">#REF!</definedName>
    <definedName name="opopo" localSheetId="7" hidden="1">#REF!</definedName>
    <definedName name="opopo" localSheetId="8" hidden="1">#REF!</definedName>
    <definedName name="opopo" localSheetId="9" hidden="1">#REF!</definedName>
    <definedName name="opopo" localSheetId="10" hidden="1">#REF!</definedName>
    <definedName name="opopo" localSheetId="11" hidden="1">#REF!</definedName>
    <definedName name="opopo" localSheetId="12" hidden="1">#REF!</definedName>
    <definedName name="opopo" localSheetId="13" hidden="1">#REF!</definedName>
    <definedName name="opopo" localSheetId="14" hidden="1">#REF!</definedName>
    <definedName name="opopo" localSheetId="6" hidden="1">#REF!</definedName>
    <definedName name="opopo" hidden="1">#REF!</definedName>
    <definedName name="opopoiiu" localSheetId="4" hidden="1">#REF!</definedName>
    <definedName name="opopoiiu" localSheetId="7" hidden="1">#REF!</definedName>
    <definedName name="opopoiiu" localSheetId="8" hidden="1">#REF!</definedName>
    <definedName name="opopoiiu" localSheetId="9" hidden="1">#REF!</definedName>
    <definedName name="opopoiiu" localSheetId="10" hidden="1">#REF!</definedName>
    <definedName name="opopoiiu" localSheetId="11" hidden="1">#REF!</definedName>
    <definedName name="opopoiiu" localSheetId="12" hidden="1">#REF!</definedName>
    <definedName name="opopoiiu" localSheetId="13" hidden="1">#REF!</definedName>
    <definedName name="opopoiiu" localSheetId="14" hidden="1">#REF!</definedName>
    <definedName name="opopoiiu" localSheetId="6" hidden="1">#REF!</definedName>
    <definedName name="opopoiiu" hidden="1">#REF!</definedName>
    <definedName name="opopopo" localSheetId="4" hidden="1">#REF!</definedName>
    <definedName name="opopopo" localSheetId="7" hidden="1">#REF!</definedName>
    <definedName name="opopopo" localSheetId="8" hidden="1">#REF!</definedName>
    <definedName name="opopopo" localSheetId="9" hidden="1">#REF!</definedName>
    <definedName name="opopopo" localSheetId="10" hidden="1">#REF!</definedName>
    <definedName name="opopopo" localSheetId="11" hidden="1">#REF!</definedName>
    <definedName name="opopopo" localSheetId="12" hidden="1">#REF!</definedName>
    <definedName name="opopopo" localSheetId="13" hidden="1">#REF!</definedName>
    <definedName name="opopopo" localSheetId="14" hidden="1">#REF!</definedName>
    <definedName name="opopopo" localSheetId="6" hidden="1">#REF!</definedName>
    <definedName name="opopopo" hidden="1">#REF!</definedName>
    <definedName name="osc" localSheetId="4">#REF!</definedName>
    <definedName name="osc" localSheetId="7">#REF!</definedName>
    <definedName name="osc" localSheetId="8">#REF!</definedName>
    <definedName name="osc" localSheetId="9">#REF!</definedName>
    <definedName name="osc" localSheetId="10">#REF!</definedName>
    <definedName name="osc" localSheetId="11">#REF!</definedName>
    <definedName name="osc" localSheetId="12">#REF!</definedName>
    <definedName name="osc" localSheetId="13">#REF!</definedName>
    <definedName name="osc" localSheetId="14">#REF!</definedName>
    <definedName name="osc" localSheetId="6">#REF!</definedName>
    <definedName name="osc">#REF!</definedName>
    <definedName name="p" localSheetId="4">#REF!</definedName>
    <definedName name="p" localSheetId="7">#REF!</definedName>
    <definedName name="p" localSheetId="8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6">#REF!</definedName>
    <definedName name="p">#REF!</definedName>
    <definedName name="p1_f" localSheetId="4">#REF!</definedName>
    <definedName name="p1_f" localSheetId="7">#REF!</definedName>
    <definedName name="p1_f" localSheetId="8">#REF!</definedName>
    <definedName name="p1_f" localSheetId="9">#REF!</definedName>
    <definedName name="p1_f" localSheetId="10">#REF!</definedName>
    <definedName name="p1_f" localSheetId="11">#REF!</definedName>
    <definedName name="p1_f" localSheetId="12">#REF!</definedName>
    <definedName name="p1_f" localSheetId="13">#REF!</definedName>
    <definedName name="p1_f" localSheetId="14">#REF!</definedName>
    <definedName name="p1_f" localSheetId="6">#REF!</definedName>
    <definedName name="p1_f">#REF!</definedName>
    <definedName name="p2_f" localSheetId="4">#REF!</definedName>
    <definedName name="p2_f" localSheetId="7">#REF!</definedName>
    <definedName name="p2_f" localSheetId="8">#REF!</definedName>
    <definedName name="p2_f" localSheetId="9">#REF!</definedName>
    <definedName name="p2_f" localSheetId="10">#REF!</definedName>
    <definedName name="p2_f" localSheetId="11">#REF!</definedName>
    <definedName name="p2_f" localSheetId="12">#REF!</definedName>
    <definedName name="p2_f" localSheetId="13">#REF!</definedName>
    <definedName name="p2_f" localSheetId="14">#REF!</definedName>
    <definedName name="p2_f" localSheetId="6">#REF!</definedName>
    <definedName name="p2_f">#REF!</definedName>
    <definedName name="PALA_HORA" localSheetId="4">#REF!</definedName>
    <definedName name="PALA_HORA" localSheetId="7">#REF!</definedName>
    <definedName name="PALA_HORA" localSheetId="8">#REF!</definedName>
    <definedName name="PALA_HORA" localSheetId="9">#REF!</definedName>
    <definedName name="PALA_HORA" localSheetId="10">#REF!</definedName>
    <definedName name="PALA_HORA" localSheetId="11">#REF!</definedName>
    <definedName name="PALA_HORA" localSheetId="12">#REF!</definedName>
    <definedName name="PALA_HORA" localSheetId="13">#REF!</definedName>
    <definedName name="PALA_HORA" localSheetId="14">#REF!</definedName>
    <definedName name="PALA_HORA" localSheetId="6">#REF!</definedName>
    <definedName name="PALA_HORA">#REF!</definedName>
    <definedName name="PalaCargadora" localSheetId="4">#REF!</definedName>
    <definedName name="PalaCargadora" localSheetId="7">#REF!</definedName>
    <definedName name="PalaCargadora" localSheetId="8">#REF!</definedName>
    <definedName name="PalaCargadora" localSheetId="9">#REF!</definedName>
    <definedName name="PalaCargadora" localSheetId="10">#REF!</definedName>
    <definedName name="PalaCargadora" localSheetId="11">#REF!</definedName>
    <definedName name="PalaCargadora" localSheetId="12">#REF!</definedName>
    <definedName name="PalaCargadora" localSheetId="13">#REF!</definedName>
    <definedName name="PalaCargadora" localSheetId="14">#REF!</definedName>
    <definedName name="PalaCargadora" localSheetId="6">#REF!</definedName>
    <definedName name="PalaCargadora">#REF!</definedName>
    <definedName name="PASTO_P" localSheetId="4">#REF!</definedName>
    <definedName name="PASTO_P" localSheetId="7">#REF!</definedName>
    <definedName name="PASTO_P" localSheetId="8">#REF!</definedName>
    <definedName name="PASTO_P" localSheetId="9">#REF!</definedName>
    <definedName name="PASTO_P" localSheetId="10">#REF!</definedName>
    <definedName name="PASTO_P" localSheetId="11">#REF!</definedName>
    <definedName name="PASTO_P" localSheetId="12">#REF!</definedName>
    <definedName name="PASTO_P" localSheetId="13">#REF!</definedName>
    <definedName name="PASTO_P" localSheetId="14">#REF!</definedName>
    <definedName name="PASTO_P" localSheetId="6">#REF!</definedName>
    <definedName name="PASTO_P">#REF!</definedName>
    <definedName name="Payment_Date" localSheetId="4">DATE(YEAR('5- COSTO FINANCIERO AFD'!Loan_Start),MONTH('5- COSTO FINANCIERO AFD'!Loan_Start)+'5- COSTO FINANCIERO AFD'!Payment_Number,DAY('5- COSTO FINANCIERO AFD'!Loan_Start))</definedName>
    <definedName name="Payment_Date" localSheetId="7">DATE(YEAR('ESTRUCTURA DE COSTOS T1'!Loan_Start),MONTH('ESTRUCTURA DE COSTOS T1'!Loan_Start)+'ESTRUCTURA DE COSTOS T1'!Payment_Number,DAY('ESTRUCTURA DE COSTOS T1'!Loan_Start))</definedName>
    <definedName name="Payment_Date" localSheetId="8">DATE(YEAR('ESTRUCTURA DE COSTOS T2'!Loan_Start),MONTH('ESTRUCTURA DE COSTOS T2'!Loan_Start)+'ESTRUCTURA DE COSTOS T2'!Payment_Number,DAY('ESTRUCTURA DE COSTOS T2'!Loan_Start))</definedName>
    <definedName name="Payment_Date" localSheetId="9">DATE(YEAR('ESTRUCTURA DE COSTOS T3'!Loan_Start),MONTH('ESTRUCTURA DE COSTOS T3'!Loan_Start)+'ESTRUCTURA DE COSTOS T3'!Payment_Number,DAY('ESTRUCTURA DE COSTOS T3'!Loan_Start))</definedName>
    <definedName name="Payment_Date" localSheetId="10">DATE(YEAR('ESTRUCTURA DE COSTOS T4'!Loan_Start),MONTH('ESTRUCTURA DE COSTOS T4'!Loan_Start)+'ESTRUCTURA DE COSTOS T4'!Payment_Number,DAY('ESTRUCTURA DE COSTOS T4'!Loan_Start))</definedName>
    <definedName name="Payment_Date" localSheetId="11">DATE(YEAR('ESTRUCTURA DE COSTOS T5'!Loan_Start),MONTH('ESTRUCTURA DE COSTOS T5'!Loan_Start)+'ESTRUCTURA DE COSTOS T5'!Payment_Number,DAY('ESTRUCTURA DE COSTOS T5'!Loan_Start))</definedName>
    <definedName name="Payment_Date" localSheetId="12">DATE(YEAR('ESTRUCTURA DE COSTOS T6'!Loan_Start),MONTH('ESTRUCTURA DE COSTOS T6'!Loan_Start)+'ESTRUCTURA DE COSTOS T6'!Payment_Number,DAY('ESTRUCTURA DE COSTOS T6'!Loan_Start))</definedName>
    <definedName name="Payment_Date" localSheetId="13">DATE(YEAR('ESTRUCTURA DE COSTOS T7'!Loan_Start),MONTH('ESTRUCTURA DE COSTOS T7'!Loan_Start)+'ESTRUCTURA DE COSTOS T7'!Payment_Number,DAY('ESTRUCTURA DE COSTOS T7'!Loan_Start))</definedName>
    <definedName name="Payment_Date" localSheetId="14">DATE(YEAR('ESTRUCTURA DE COSTOS T8'!Loan_Start),MONTH('ESTRUCTURA DE COSTOS T8'!Loan_Start)+'ESTRUCTURA DE COSTOS T8'!Payment_Number,DAY('ESTRUCTURA DE COSTOS T8'!Loan_Start))</definedName>
    <definedName name="Payment_Date" localSheetId="6">DATE(YEAR('RESUMEN PARA PLATAFORMA '!Loan_Start),MONTH('RESUMEN PARA PLATAFORMA '!Loan_Start)+'RESUMEN PARA PLATAFORMA '!Payment_Number,DAY('RESUMEN PARA PLATAFORMA '!Loan_Start))</definedName>
    <definedName name="Payment_Date">DATE(YEAR(Loan_Start),MONTH(Loan_Start)+Payment_Number,DAY(Loan_Start))</definedName>
    <definedName name="Payment_Number" localSheetId="4">ROW()-'5- COSTO FINANCIERO AFD'!Header_Row</definedName>
    <definedName name="Payment_Number" localSheetId="7">ROW()-Header_Row</definedName>
    <definedName name="Payment_Number" localSheetId="8">ROW()-'ESTRUCTURA DE COSTOS T2'!Header_Row</definedName>
    <definedName name="Payment_Number" localSheetId="9">ROW()-'ESTRUCTURA DE COSTOS T3'!Header_Row</definedName>
    <definedName name="Payment_Number" localSheetId="10">ROW()-'ESTRUCTURA DE COSTOS T4'!Header_Row</definedName>
    <definedName name="Payment_Number" localSheetId="11">ROW()-'ESTRUCTURA DE COSTOS T5'!Header_Row</definedName>
    <definedName name="Payment_Number" localSheetId="12">ROW()-'ESTRUCTURA DE COSTOS T6'!Header_Row</definedName>
    <definedName name="Payment_Number" localSheetId="13">ROW()-'ESTRUCTURA DE COSTOS T7'!Header_Row</definedName>
    <definedName name="Payment_Number" localSheetId="14">ROW()-'ESTRUCTURA DE COSTOS T8'!Header_Row</definedName>
    <definedName name="Payment_Number" localSheetId="6">ROW()-'RESUMEN PARA PLATAFORMA '!Header_Row</definedName>
    <definedName name="Payment_Number">ROW()-Header_Row</definedName>
    <definedName name="pb" localSheetId="4">#REF!</definedName>
    <definedName name="pb" localSheetId="7">#REF!</definedName>
    <definedName name="pb" localSheetId="8">#REF!</definedName>
    <definedName name="pb" localSheetId="9">#REF!</definedName>
    <definedName name="pb" localSheetId="10">#REF!</definedName>
    <definedName name="pb" localSheetId="11">#REF!</definedName>
    <definedName name="pb" localSheetId="12">#REF!</definedName>
    <definedName name="pb" localSheetId="13">#REF!</definedName>
    <definedName name="pb" localSheetId="14">#REF!</definedName>
    <definedName name="pb" localSheetId="6">#REF!</definedName>
    <definedName name="pb">#REF!</definedName>
    <definedName name="pbd" localSheetId="4">#REF!</definedName>
    <definedName name="pbd" localSheetId="7">#REF!</definedName>
    <definedName name="pbd" localSheetId="8">#REF!</definedName>
    <definedName name="pbd" localSheetId="9">#REF!</definedName>
    <definedName name="pbd" localSheetId="10">#REF!</definedName>
    <definedName name="pbd" localSheetId="11">#REF!</definedName>
    <definedName name="pbd" localSheetId="12">#REF!</definedName>
    <definedName name="pbd" localSheetId="13">#REF!</definedName>
    <definedName name="pbd" localSheetId="14">#REF!</definedName>
    <definedName name="pbd" localSheetId="6">#REF!</definedName>
    <definedName name="pbd">#REF!</definedName>
    <definedName name="pbg" localSheetId="4">#REF!</definedName>
    <definedName name="pbg" localSheetId="7">#REF!</definedName>
    <definedName name="pbg" localSheetId="8">#REF!</definedName>
    <definedName name="pbg" localSheetId="9">#REF!</definedName>
    <definedName name="pbg" localSheetId="10">#REF!</definedName>
    <definedName name="pbg" localSheetId="11">#REF!</definedName>
    <definedName name="pbg" localSheetId="12">#REF!</definedName>
    <definedName name="pbg" localSheetId="13">#REF!</definedName>
    <definedName name="pbg" localSheetId="14">#REF!</definedName>
    <definedName name="pbg" localSheetId="6">#REF!</definedName>
    <definedName name="pbg">#REF!</definedName>
    <definedName name="pbm" localSheetId="4">#REF!</definedName>
    <definedName name="pbm" localSheetId="7">#REF!</definedName>
    <definedName name="pbm" localSheetId="8">#REF!</definedName>
    <definedName name="pbm" localSheetId="9">#REF!</definedName>
    <definedName name="pbm" localSheetId="10">#REF!</definedName>
    <definedName name="pbm" localSheetId="11">#REF!</definedName>
    <definedName name="pbm" localSheetId="12">#REF!</definedName>
    <definedName name="pbm" localSheetId="13">#REF!</definedName>
    <definedName name="pbm" localSheetId="14">#REF!</definedName>
    <definedName name="pbm" localSheetId="6">#REF!</definedName>
    <definedName name="pbm">#REF!</definedName>
    <definedName name="pbmd" localSheetId="4">#REF!</definedName>
    <definedName name="pbmd" localSheetId="7">#REF!</definedName>
    <definedName name="pbmd" localSheetId="8">#REF!</definedName>
    <definedName name="pbmd" localSheetId="9">#REF!</definedName>
    <definedName name="pbmd" localSheetId="10">#REF!</definedName>
    <definedName name="pbmd" localSheetId="11">#REF!</definedName>
    <definedName name="pbmd" localSheetId="12">#REF!</definedName>
    <definedName name="pbmd" localSheetId="13">#REF!</definedName>
    <definedName name="pbmd" localSheetId="14">#REF!</definedName>
    <definedName name="pbmd" localSheetId="6">#REF!</definedName>
    <definedName name="pbmd">#REF!</definedName>
    <definedName name="pbt" localSheetId="4">#REF!</definedName>
    <definedName name="pbt" localSheetId="7">#REF!</definedName>
    <definedName name="pbt" localSheetId="8">#REF!</definedName>
    <definedName name="pbt" localSheetId="9">#REF!</definedName>
    <definedName name="pbt" localSheetId="10">#REF!</definedName>
    <definedName name="pbt" localSheetId="11">#REF!</definedName>
    <definedName name="pbt" localSheetId="12">#REF!</definedName>
    <definedName name="pbt" localSheetId="13">#REF!</definedName>
    <definedName name="pbt" localSheetId="14">#REF!</definedName>
    <definedName name="pbt" localSheetId="6">#REF!</definedName>
    <definedName name="pbt">#REF!</definedName>
    <definedName name="pc_55c" localSheetId="4">#REF!</definedName>
    <definedName name="pc_55c" localSheetId="7">#REF!</definedName>
    <definedName name="pc_55c" localSheetId="8">#REF!</definedName>
    <definedName name="pc_55c" localSheetId="9">#REF!</definedName>
    <definedName name="pc_55c" localSheetId="10">#REF!</definedName>
    <definedName name="pc_55c" localSheetId="11">#REF!</definedName>
    <definedName name="pc_55c" localSheetId="12">#REF!</definedName>
    <definedName name="pc_55c" localSheetId="13">#REF!</definedName>
    <definedName name="pc_55c" localSheetId="14">#REF!</definedName>
    <definedName name="pc_55c" localSheetId="6">#REF!</definedName>
    <definedName name="pc_55c">#REF!</definedName>
    <definedName name="PC_938" localSheetId="4">#REF!</definedName>
    <definedName name="PC_938" localSheetId="7">#REF!</definedName>
    <definedName name="PC_938" localSheetId="8">#REF!</definedName>
    <definedName name="PC_938" localSheetId="9">#REF!</definedName>
    <definedName name="PC_938" localSheetId="10">#REF!</definedName>
    <definedName name="PC_938" localSheetId="11">#REF!</definedName>
    <definedName name="PC_938" localSheetId="12">#REF!</definedName>
    <definedName name="PC_938" localSheetId="13">#REF!</definedName>
    <definedName name="PC_938" localSheetId="14">#REF!</definedName>
    <definedName name="PC_938" localSheetId="6">#REF!</definedName>
    <definedName name="PC_938">#REF!</definedName>
    <definedName name="pccat" localSheetId="4">#REF!</definedName>
    <definedName name="pccat" localSheetId="7">#REF!</definedName>
    <definedName name="pccat" localSheetId="8">#REF!</definedName>
    <definedName name="pccat" localSheetId="9">#REF!</definedName>
    <definedName name="pccat" localSheetId="10">#REF!</definedName>
    <definedName name="pccat" localSheetId="11">#REF!</definedName>
    <definedName name="pccat" localSheetId="12">#REF!</definedName>
    <definedName name="pccat" localSheetId="13">#REF!</definedName>
    <definedName name="pccat" localSheetId="14">#REF!</definedName>
    <definedName name="pccat" localSheetId="6">#REF!</definedName>
    <definedName name="pccat">#REF!</definedName>
    <definedName name="pddk" localSheetId="4">#REF!</definedName>
    <definedName name="pddk" localSheetId="7">#REF!</definedName>
    <definedName name="pddk" localSheetId="8">#REF!</definedName>
    <definedName name="pddk" localSheetId="9">#REF!</definedName>
    <definedName name="pddk" localSheetId="10">#REF!</definedName>
    <definedName name="pddk" localSheetId="11">#REF!</definedName>
    <definedName name="pddk" localSheetId="12">#REF!</definedName>
    <definedName name="pddk" localSheetId="13">#REF!</definedName>
    <definedName name="pddk" localSheetId="14">#REF!</definedName>
    <definedName name="pddk" localSheetId="6">#REF!</definedName>
    <definedName name="pddk">#REF!</definedName>
    <definedName name="pealav" localSheetId="4">#REF!</definedName>
    <definedName name="pealav" localSheetId="7">#REF!</definedName>
    <definedName name="pealav" localSheetId="8">#REF!</definedName>
    <definedName name="pealav" localSheetId="9">#REF!</definedName>
    <definedName name="pealav" localSheetId="10">#REF!</definedName>
    <definedName name="pealav" localSheetId="11">#REF!</definedName>
    <definedName name="pealav" localSheetId="12">#REF!</definedName>
    <definedName name="pealav" localSheetId="13">#REF!</definedName>
    <definedName name="pealav" localSheetId="14">#REF!</definedName>
    <definedName name="pealav" localSheetId="6">#REF!</definedName>
    <definedName name="pealav">#REF!</definedName>
    <definedName name="pegas" localSheetId="4">#REF!</definedName>
    <definedName name="pegas" localSheetId="7">#REF!</definedName>
    <definedName name="pegas" localSheetId="8">#REF!</definedName>
    <definedName name="pegas" localSheetId="9">#REF!</definedName>
    <definedName name="pegas" localSheetId="10">#REF!</definedName>
    <definedName name="pegas" localSheetId="11">#REF!</definedName>
    <definedName name="pegas" localSheetId="12">#REF!</definedName>
    <definedName name="pegas" localSheetId="13">#REF!</definedName>
    <definedName name="pegas" localSheetId="14">#REF!</definedName>
    <definedName name="pegas" localSheetId="6">#REF!</definedName>
    <definedName name="pegas">#REF!</definedName>
    <definedName name="penaf" localSheetId="4">#REF!</definedName>
    <definedName name="penaf" localSheetId="7">#REF!</definedName>
    <definedName name="penaf" localSheetId="8">#REF!</definedName>
    <definedName name="penaf" localSheetId="9">#REF!</definedName>
    <definedName name="penaf" localSheetId="10">#REF!</definedName>
    <definedName name="penaf" localSheetId="11">#REF!</definedName>
    <definedName name="penaf" localSheetId="12">#REF!</definedName>
    <definedName name="penaf" localSheetId="13">#REF!</definedName>
    <definedName name="penaf" localSheetId="14">#REF!</definedName>
    <definedName name="penaf" localSheetId="6">#REF!</definedName>
    <definedName name="penaf">#REF!</definedName>
    <definedName name="pePB" localSheetId="4">#REF!</definedName>
    <definedName name="pePB" localSheetId="7">#REF!</definedName>
    <definedName name="pePB" localSheetId="8">#REF!</definedName>
    <definedName name="pePB" localSheetId="9">#REF!</definedName>
    <definedName name="pePB" localSheetId="10">#REF!</definedName>
    <definedName name="pePB" localSheetId="11">#REF!</definedName>
    <definedName name="pePB" localSheetId="12">#REF!</definedName>
    <definedName name="pePB" localSheetId="13">#REF!</definedName>
    <definedName name="pePB" localSheetId="14">#REF!</definedName>
    <definedName name="pePB" localSheetId="6">#REF!</definedName>
    <definedName name="pePB">#REF!</definedName>
    <definedName name="Periodicidad" localSheetId="4">#REF!</definedName>
    <definedName name="Periodicidad" localSheetId="7">#REF!</definedName>
    <definedName name="Periodicidad" localSheetId="8">#REF!</definedName>
    <definedName name="Periodicidad" localSheetId="9">#REF!</definedName>
    <definedName name="Periodicidad" localSheetId="10">#REF!</definedName>
    <definedName name="Periodicidad" localSheetId="11">#REF!</definedName>
    <definedName name="Periodicidad" localSheetId="12">#REF!</definedName>
    <definedName name="Periodicidad" localSheetId="13">#REF!</definedName>
    <definedName name="Periodicidad" localSheetId="14">#REF!</definedName>
    <definedName name="Periodicidad" localSheetId="6">#REF!</definedName>
    <definedName name="Periodicidad">#REF!</definedName>
    <definedName name="Periodos" localSheetId="4">#REF!</definedName>
    <definedName name="Periodos" localSheetId="7">#REF!</definedName>
    <definedName name="Periodos" localSheetId="8">#REF!</definedName>
    <definedName name="Periodos" localSheetId="9">#REF!</definedName>
    <definedName name="Periodos" localSheetId="10">#REF!</definedName>
    <definedName name="Periodos" localSheetId="11">#REF!</definedName>
    <definedName name="Periodos" localSheetId="12">#REF!</definedName>
    <definedName name="Periodos" localSheetId="13">#REF!</definedName>
    <definedName name="Periodos" localSheetId="14">#REF!</definedName>
    <definedName name="Periodos" localSheetId="6">#REF!</definedName>
    <definedName name="Periodos">#REF!</definedName>
    <definedName name="petrit" localSheetId="4">#REF!</definedName>
    <definedName name="petrit" localSheetId="7">#REF!</definedName>
    <definedName name="petrit" localSheetId="8">#REF!</definedName>
    <definedName name="petrit" localSheetId="9">#REF!</definedName>
    <definedName name="petrit" localSheetId="10">#REF!</definedName>
    <definedName name="petrit" localSheetId="11">#REF!</definedName>
    <definedName name="petrit" localSheetId="12">#REF!</definedName>
    <definedName name="petrit" localSheetId="13">#REF!</definedName>
    <definedName name="petrit" localSheetId="14">#REF!</definedName>
    <definedName name="petrit" localSheetId="6">#REF!</definedName>
    <definedName name="petrit">#REF!</definedName>
    <definedName name="Pie_brut" localSheetId="4">#REF!</definedName>
    <definedName name="Pie_brut" localSheetId="7">#REF!</definedName>
    <definedName name="Pie_brut" localSheetId="8">#REF!</definedName>
    <definedName name="Pie_brut" localSheetId="9">#REF!</definedName>
    <definedName name="Pie_brut" localSheetId="10">#REF!</definedName>
    <definedName name="Pie_brut" localSheetId="11">#REF!</definedName>
    <definedName name="Pie_brut" localSheetId="12">#REF!</definedName>
    <definedName name="Pie_brut" localSheetId="13">#REF!</definedName>
    <definedName name="Pie_brut" localSheetId="14">#REF!</definedName>
    <definedName name="Pie_brut" localSheetId="6">#REF!</definedName>
    <definedName name="Pie_brut">#REF!</definedName>
    <definedName name="piedra" localSheetId="4">#REF!</definedName>
    <definedName name="piedra" localSheetId="7">#REF!</definedName>
    <definedName name="piedra" localSheetId="8">#REF!</definedName>
    <definedName name="piedra" localSheetId="9">#REF!</definedName>
    <definedName name="piedra" localSheetId="10">#REF!</definedName>
    <definedName name="piedra" localSheetId="11">#REF!</definedName>
    <definedName name="piedra" localSheetId="12">#REF!</definedName>
    <definedName name="piedra" localSheetId="13">#REF!</definedName>
    <definedName name="piedra" localSheetId="14">#REF!</definedName>
    <definedName name="piedra" localSheetId="6">#REF!</definedName>
    <definedName name="piedra">#REF!</definedName>
    <definedName name="PIEDRA_F" localSheetId="4">#REF!</definedName>
    <definedName name="PIEDRA_F" localSheetId="7">#REF!</definedName>
    <definedName name="PIEDRA_F" localSheetId="8">#REF!</definedName>
    <definedName name="PIEDRA_F" localSheetId="9">#REF!</definedName>
    <definedName name="PIEDRA_F" localSheetId="10">#REF!</definedName>
    <definedName name="PIEDRA_F" localSheetId="11">#REF!</definedName>
    <definedName name="PIEDRA_F" localSheetId="12">#REF!</definedName>
    <definedName name="PIEDRA_F" localSheetId="13">#REF!</definedName>
    <definedName name="PIEDRA_F" localSheetId="14">#REF!</definedName>
    <definedName name="PIEDRA_F" localSheetId="6">#REF!</definedName>
    <definedName name="PIEDRA_F">#REF!</definedName>
    <definedName name="PIEDRA_P" localSheetId="4">#REF!</definedName>
    <definedName name="PIEDRA_P" localSheetId="7">#REF!</definedName>
    <definedName name="PIEDRA_P" localSheetId="8">#REF!</definedName>
    <definedName name="PIEDRA_P" localSheetId="9">#REF!</definedName>
    <definedName name="PIEDRA_P" localSheetId="10">#REF!</definedName>
    <definedName name="PIEDRA_P" localSheetId="11">#REF!</definedName>
    <definedName name="PIEDRA_P" localSheetId="12">#REF!</definedName>
    <definedName name="PIEDRA_P" localSheetId="13">#REF!</definedName>
    <definedName name="PIEDRA_P" localSheetId="14">#REF!</definedName>
    <definedName name="PIEDRA_P" localSheetId="6">#REF!</definedName>
    <definedName name="PIEDRA_P">#REF!</definedName>
    <definedName name="Pilares" localSheetId="4" hidden="1">#REF!</definedName>
    <definedName name="Pilares" localSheetId="7" hidden="1">#REF!</definedName>
    <definedName name="Pilares" localSheetId="8" hidden="1">#REF!</definedName>
    <definedName name="Pilares" localSheetId="9" hidden="1">#REF!</definedName>
    <definedName name="Pilares" localSheetId="10" hidden="1">#REF!</definedName>
    <definedName name="Pilares" localSheetId="11" hidden="1">#REF!</definedName>
    <definedName name="Pilares" localSheetId="12" hidden="1">#REF!</definedName>
    <definedName name="Pilares" localSheetId="13" hidden="1">#REF!</definedName>
    <definedName name="Pilares" localSheetId="14" hidden="1">#REF!</definedName>
    <definedName name="Pilares" localSheetId="6" hidden="1">#REF!</definedName>
    <definedName name="Pilares" hidden="1">#REF!</definedName>
    <definedName name="PINTURA" localSheetId="4">#REF!</definedName>
    <definedName name="PINTURA" localSheetId="7">#REF!</definedName>
    <definedName name="PINTURA" localSheetId="8">#REF!</definedName>
    <definedName name="PINTURA" localSheetId="9">#REF!</definedName>
    <definedName name="PINTURA" localSheetId="10">#REF!</definedName>
    <definedName name="PINTURA" localSheetId="11">#REF!</definedName>
    <definedName name="PINTURA" localSheetId="12">#REF!</definedName>
    <definedName name="PINTURA" localSheetId="13">#REF!</definedName>
    <definedName name="PINTURA" localSheetId="14">#REF!</definedName>
    <definedName name="PINTURA" localSheetId="6">#REF!</definedName>
    <definedName name="PINTURA">#REF!</definedName>
    <definedName name="PINTURA_A_P" localSheetId="4">#REF!</definedName>
    <definedName name="PINTURA_A_P" localSheetId="7">#REF!</definedName>
    <definedName name="PINTURA_A_P" localSheetId="8">#REF!</definedName>
    <definedName name="PINTURA_A_P" localSheetId="9">#REF!</definedName>
    <definedName name="PINTURA_A_P" localSheetId="10">#REF!</definedName>
    <definedName name="PINTURA_A_P" localSheetId="11">#REF!</definedName>
    <definedName name="PINTURA_A_P" localSheetId="12">#REF!</definedName>
    <definedName name="PINTURA_A_P" localSheetId="13">#REF!</definedName>
    <definedName name="PINTURA_A_P" localSheetId="14">#REF!</definedName>
    <definedName name="PINTURA_A_P" localSheetId="6">#REF!</definedName>
    <definedName name="PINTURA_A_P">#REF!</definedName>
    <definedName name="PINTURA_AL_P" localSheetId="4">#REF!</definedName>
    <definedName name="PINTURA_AL_P" localSheetId="7">#REF!</definedName>
    <definedName name="PINTURA_AL_P" localSheetId="8">#REF!</definedName>
    <definedName name="PINTURA_AL_P" localSheetId="9">#REF!</definedName>
    <definedName name="PINTURA_AL_P" localSheetId="10">#REF!</definedName>
    <definedName name="PINTURA_AL_P" localSheetId="11">#REF!</definedName>
    <definedName name="PINTURA_AL_P" localSheetId="12">#REF!</definedName>
    <definedName name="PINTURA_AL_P" localSheetId="13">#REF!</definedName>
    <definedName name="PINTURA_AL_P" localSheetId="14">#REF!</definedName>
    <definedName name="PINTURA_AL_P" localSheetId="6">#REF!</definedName>
    <definedName name="PINTURA_AL_P">#REF!</definedName>
    <definedName name="PINTURA_AS_P" localSheetId="4">#REF!</definedName>
    <definedName name="PINTURA_AS_P" localSheetId="7">#REF!</definedName>
    <definedName name="PINTURA_AS_P" localSheetId="8">#REF!</definedName>
    <definedName name="PINTURA_AS_P" localSheetId="9">#REF!</definedName>
    <definedName name="PINTURA_AS_P" localSheetId="10">#REF!</definedName>
    <definedName name="PINTURA_AS_P" localSheetId="11">#REF!</definedName>
    <definedName name="PINTURA_AS_P" localSheetId="12">#REF!</definedName>
    <definedName name="PINTURA_AS_P" localSheetId="13">#REF!</definedName>
    <definedName name="PINTURA_AS_P" localSheetId="14">#REF!</definedName>
    <definedName name="PINTURA_AS_P" localSheetId="6">#REF!</definedName>
    <definedName name="PINTURA_AS_P">#REF!</definedName>
    <definedName name="piso" localSheetId="4">#REF!</definedName>
    <definedName name="piso" localSheetId="7">#REF!</definedName>
    <definedName name="piso" localSheetId="8">#REF!</definedName>
    <definedName name="piso" localSheetId="9">#REF!</definedName>
    <definedName name="piso" localSheetId="10">#REF!</definedName>
    <definedName name="piso" localSheetId="11">#REF!</definedName>
    <definedName name="piso" localSheetId="12">#REF!</definedName>
    <definedName name="piso" localSheetId="13">#REF!</definedName>
    <definedName name="piso" localSheetId="14">#REF!</definedName>
    <definedName name="piso" localSheetId="6">#REF!</definedName>
    <definedName name="piso">#REF!</definedName>
    <definedName name="piss" localSheetId="4">#REF!</definedName>
    <definedName name="piss" localSheetId="7">#REF!</definedName>
    <definedName name="piss" localSheetId="8">#REF!</definedName>
    <definedName name="piss" localSheetId="9">#REF!</definedName>
    <definedName name="piss" localSheetId="10">#REF!</definedName>
    <definedName name="piss" localSheetId="11">#REF!</definedName>
    <definedName name="piss" localSheetId="12">#REF!</definedName>
    <definedName name="piss" localSheetId="13">#REF!</definedName>
    <definedName name="piss" localSheetId="14">#REF!</definedName>
    <definedName name="piss" localSheetId="6">#REF!</definedName>
    <definedName name="piss">#REF!</definedName>
    <definedName name="pl_hor" localSheetId="4">#REF!</definedName>
    <definedName name="pl_hor" localSheetId="7">#REF!</definedName>
    <definedName name="pl_hor" localSheetId="8">#REF!</definedName>
    <definedName name="pl_hor" localSheetId="9">#REF!</definedName>
    <definedName name="pl_hor" localSheetId="10">#REF!</definedName>
    <definedName name="pl_hor" localSheetId="11">#REF!</definedName>
    <definedName name="pl_hor" localSheetId="12">#REF!</definedName>
    <definedName name="pl_hor" localSheetId="13">#REF!</definedName>
    <definedName name="pl_hor" localSheetId="14">#REF!</definedName>
    <definedName name="pl_hor" localSheetId="6">#REF!</definedName>
    <definedName name="pl_hor">#REF!</definedName>
    <definedName name="PLACA" localSheetId="4">#REF!</definedName>
    <definedName name="PLACA" localSheetId="7">#REF!</definedName>
    <definedName name="PLACA" localSheetId="8">#REF!</definedName>
    <definedName name="PLACA" localSheetId="9">#REF!</definedName>
    <definedName name="PLACA" localSheetId="10">#REF!</definedName>
    <definedName name="PLACA" localSheetId="11">#REF!</definedName>
    <definedName name="PLACA" localSheetId="12">#REF!</definedName>
    <definedName name="PLACA" localSheetId="13">#REF!</definedName>
    <definedName name="PLACA" localSheetId="14">#REF!</definedName>
    <definedName name="PLACA" localSheetId="6">#REF!</definedName>
    <definedName name="PLACA">#REF!</definedName>
    <definedName name="placa_km" localSheetId="4">#REF!</definedName>
    <definedName name="placa_km" localSheetId="7">#REF!</definedName>
    <definedName name="placa_km" localSheetId="8">#REF!</definedName>
    <definedName name="placa_km" localSheetId="9">#REF!</definedName>
    <definedName name="placa_km" localSheetId="10">#REF!</definedName>
    <definedName name="placa_km" localSheetId="11">#REF!</definedName>
    <definedName name="placa_km" localSheetId="12">#REF!</definedName>
    <definedName name="placa_km" localSheetId="13">#REF!</definedName>
    <definedName name="placa_km" localSheetId="14">#REF!</definedName>
    <definedName name="placa_km" localSheetId="6">#REF!</definedName>
    <definedName name="placa_km">#REF!</definedName>
    <definedName name="Planilla" localSheetId="4">#REF!</definedName>
    <definedName name="Planilla" localSheetId="7">#REF!</definedName>
    <definedName name="Planilla" localSheetId="8">#REF!</definedName>
    <definedName name="Planilla" localSheetId="9">#REF!</definedName>
    <definedName name="Planilla" localSheetId="10">#REF!</definedName>
    <definedName name="Planilla" localSheetId="11">#REF!</definedName>
    <definedName name="Planilla" localSheetId="12">#REF!</definedName>
    <definedName name="Planilla" localSheetId="13">#REF!</definedName>
    <definedName name="Planilla" localSheetId="14">#REF!</definedName>
    <definedName name="Planilla" localSheetId="6">#REF!</definedName>
    <definedName name="Planilla">#REF!</definedName>
    <definedName name="PLANILLA_A" localSheetId="4">#REF!</definedName>
    <definedName name="PLANILLA_A" localSheetId="7">#REF!</definedName>
    <definedName name="PLANILLA_A" localSheetId="8">#REF!</definedName>
    <definedName name="PLANILLA_A" localSheetId="9">#REF!</definedName>
    <definedName name="PLANILLA_A" localSheetId="10">#REF!</definedName>
    <definedName name="PLANILLA_A" localSheetId="11">#REF!</definedName>
    <definedName name="PLANILLA_A" localSheetId="12">#REF!</definedName>
    <definedName name="PLANILLA_A" localSheetId="13">#REF!</definedName>
    <definedName name="PLANILLA_A" localSheetId="14">#REF!</definedName>
    <definedName name="PLANILLA_A" localSheetId="6">#REF!</definedName>
    <definedName name="PLANILLA_A">#REF!</definedName>
    <definedName name="PLANILLA_B" localSheetId="4">#REF!</definedName>
    <definedName name="PLANILLA_B" localSheetId="7">#REF!</definedName>
    <definedName name="PLANILLA_B" localSheetId="8">#REF!</definedName>
    <definedName name="PLANILLA_B" localSheetId="9">#REF!</definedName>
    <definedName name="PLANILLA_B" localSheetId="10">#REF!</definedName>
    <definedName name="PLANILLA_B" localSheetId="11">#REF!</definedName>
    <definedName name="PLANILLA_B" localSheetId="12">#REF!</definedName>
    <definedName name="PLANILLA_B" localSheetId="13">#REF!</definedName>
    <definedName name="PLANILLA_B" localSheetId="14">#REF!</definedName>
    <definedName name="PLANILLA_B" localSheetId="6">#REF!</definedName>
    <definedName name="PLANILLA_B">#REF!</definedName>
    <definedName name="Planilla_Cantidades_CDD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illa_Cantidades_CDD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PLANTA_HORA" localSheetId="4">#REF!</definedName>
    <definedName name="PLANTA_HORA" localSheetId="7">#REF!</definedName>
    <definedName name="PLANTA_HORA" localSheetId="8">#REF!</definedName>
    <definedName name="PLANTA_HORA" localSheetId="9">#REF!</definedName>
    <definedName name="PLANTA_HORA" localSheetId="10">#REF!</definedName>
    <definedName name="PLANTA_HORA" localSheetId="11">#REF!</definedName>
    <definedName name="PLANTA_HORA" localSheetId="12">#REF!</definedName>
    <definedName name="PLANTA_HORA" localSheetId="13">#REF!</definedName>
    <definedName name="PLANTA_HORA" localSheetId="14">#REF!</definedName>
    <definedName name="PLANTA_HORA" localSheetId="6">#REF!</definedName>
    <definedName name="PLANTA_HORA">#REF!</definedName>
    <definedName name="Plazo" localSheetId="4">#REF!</definedName>
    <definedName name="Plazo" localSheetId="7">#REF!</definedName>
    <definedName name="Plazo" localSheetId="8">#REF!</definedName>
    <definedName name="Plazo" localSheetId="9">#REF!</definedName>
    <definedName name="Plazo" localSheetId="10">#REF!</definedName>
    <definedName name="Plazo" localSheetId="11">#REF!</definedName>
    <definedName name="Plazo" localSheetId="12">#REF!</definedName>
    <definedName name="Plazo" localSheetId="13">#REF!</definedName>
    <definedName name="Plazo" localSheetId="14">#REF!</definedName>
    <definedName name="Plazo" localSheetId="6">#REF!</definedName>
    <definedName name="Plazo">#REF!</definedName>
    <definedName name="Plta_H" localSheetId="4">#REF!</definedName>
    <definedName name="Plta_H" localSheetId="7">#REF!</definedName>
    <definedName name="Plta_H" localSheetId="8">#REF!</definedName>
    <definedName name="Plta_H" localSheetId="9">#REF!</definedName>
    <definedName name="Plta_H" localSheetId="10">#REF!</definedName>
    <definedName name="Plta_H" localSheetId="11">#REF!</definedName>
    <definedName name="Plta_H" localSheetId="12">#REF!</definedName>
    <definedName name="Plta_H" localSheetId="13">#REF!</definedName>
    <definedName name="Plta_H" localSheetId="14">#REF!</definedName>
    <definedName name="Plta_H" localSheetId="6">#REF!</definedName>
    <definedName name="Plta_H">#REF!</definedName>
    <definedName name="po" localSheetId="4">#REF!</definedName>
    <definedName name="po" localSheetId="7">#REF!</definedName>
    <definedName name="po" localSheetId="8">#REF!</definedName>
    <definedName name="po" localSheetId="9">#REF!</definedName>
    <definedName name="po" localSheetId="10">#REF!</definedName>
    <definedName name="po" localSheetId="11">#REF!</definedName>
    <definedName name="po" localSheetId="12">#REF!</definedName>
    <definedName name="po" localSheetId="13">#REF!</definedName>
    <definedName name="po" localSheetId="14">#REF!</definedName>
    <definedName name="po" localSheetId="6">#REF!</definedName>
    <definedName name="po">#REF!</definedName>
    <definedName name="popo" localSheetId="4" hidden="1">#REF!</definedName>
    <definedName name="popo" localSheetId="7" hidden="1">#REF!</definedName>
    <definedName name="popo" localSheetId="8" hidden="1">#REF!</definedName>
    <definedName name="popo" localSheetId="9" hidden="1">#REF!</definedName>
    <definedName name="popo" localSheetId="10" hidden="1">#REF!</definedName>
    <definedName name="popo" localSheetId="11" hidden="1">#REF!</definedName>
    <definedName name="popo" localSheetId="12" hidden="1">#REF!</definedName>
    <definedName name="popo" localSheetId="13" hidden="1">#REF!</definedName>
    <definedName name="popo" localSheetId="14" hidden="1">#REF!</definedName>
    <definedName name="popo" localSheetId="6" hidden="1">#REF!</definedName>
    <definedName name="popo" hidden="1">#REF!</definedName>
    <definedName name="popoipo" localSheetId="4">#REF!</definedName>
    <definedName name="popoipo" localSheetId="7">#REF!</definedName>
    <definedName name="popoipo" localSheetId="8">#REF!</definedName>
    <definedName name="popoipo" localSheetId="9">#REF!</definedName>
    <definedName name="popoipo" localSheetId="10">#REF!</definedName>
    <definedName name="popoipo" localSheetId="11">#REF!</definedName>
    <definedName name="popoipo" localSheetId="12">#REF!</definedName>
    <definedName name="popoipo" localSheetId="13">#REF!</definedName>
    <definedName name="popoipo" localSheetId="14">#REF!</definedName>
    <definedName name="popoipo" localSheetId="6">#REF!</definedName>
    <definedName name="popoipo">#REF!</definedName>
    <definedName name="POSTE" localSheetId="4">#REF!</definedName>
    <definedName name="POSTE" localSheetId="7">#REF!</definedName>
    <definedName name="POSTE" localSheetId="8">#REF!</definedName>
    <definedName name="POSTE" localSheetId="9">#REF!</definedName>
    <definedName name="POSTE" localSheetId="10">#REF!</definedName>
    <definedName name="POSTE" localSheetId="11">#REF!</definedName>
    <definedName name="POSTE" localSheetId="12">#REF!</definedName>
    <definedName name="POSTE" localSheetId="13">#REF!</definedName>
    <definedName name="POSTE" localSheetId="14">#REF!</definedName>
    <definedName name="POSTE" localSheetId="6">#REF!</definedName>
    <definedName name="POSTE">#REF!</definedName>
    <definedName name="POSTE_P" localSheetId="4">#REF!</definedName>
    <definedName name="POSTE_P" localSheetId="7">#REF!</definedName>
    <definedName name="POSTE_P" localSheetId="8">#REF!</definedName>
    <definedName name="POSTE_P" localSheetId="9">#REF!</definedName>
    <definedName name="POSTE_P" localSheetId="10">#REF!</definedName>
    <definedName name="POSTE_P" localSheetId="11">#REF!</definedName>
    <definedName name="POSTE_P" localSheetId="12">#REF!</definedName>
    <definedName name="POSTE_P" localSheetId="13">#REF!</definedName>
    <definedName name="POSTE_P" localSheetId="14">#REF!</definedName>
    <definedName name="POSTE_P" localSheetId="6">#REF!</definedName>
    <definedName name="POSTE_P">#REF!</definedName>
    <definedName name="PPP" localSheetId="4">#REF!</definedName>
    <definedName name="PPP" localSheetId="7">#REF!</definedName>
    <definedName name="PPP" localSheetId="8">#REF!</definedName>
    <definedName name="PPP" localSheetId="9">#REF!</definedName>
    <definedName name="PPP" localSheetId="10">#REF!</definedName>
    <definedName name="PPP" localSheetId="11">#REF!</definedName>
    <definedName name="PPP" localSheetId="12">#REF!</definedName>
    <definedName name="PPP" localSheetId="13">#REF!</definedName>
    <definedName name="PPP" localSheetId="14">#REF!</definedName>
    <definedName name="PPP" localSheetId="6">#REF!</definedName>
    <definedName name="PPP">#REF!</definedName>
    <definedName name="PR" localSheetId="4">#REF!</definedName>
    <definedName name="PR" localSheetId="7">#REF!</definedName>
    <definedName name="PR" localSheetId="8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3">#REF!</definedName>
    <definedName name="PR" localSheetId="14">#REF!</definedName>
    <definedName name="PR" localSheetId="6">#REF!</definedName>
    <definedName name="PR">#REF!</definedName>
    <definedName name="precio_u" localSheetId="4">#REF!</definedName>
    <definedName name="precio_u" localSheetId="7">#REF!</definedName>
    <definedName name="precio_u" localSheetId="8">#REF!</definedName>
    <definedName name="precio_u" localSheetId="9">#REF!</definedName>
    <definedName name="precio_u" localSheetId="10">#REF!</definedName>
    <definedName name="precio_u" localSheetId="11">#REF!</definedName>
    <definedName name="precio_u" localSheetId="12">#REF!</definedName>
    <definedName name="precio_u" localSheetId="13">#REF!</definedName>
    <definedName name="precio_u" localSheetId="14">#REF!</definedName>
    <definedName name="precio_u" localSheetId="6">#REF!</definedName>
    <definedName name="precio_u">#REF!</definedName>
    <definedName name="PRECIO1" localSheetId="4">#REF!</definedName>
    <definedName name="PRECIO1" localSheetId="7">#REF!</definedName>
    <definedName name="PRECIO1" localSheetId="8">#REF!</definedName>
    <definedName name="PRECIO1" localSheetId="9">#REF!</definedName>
    <definedName name="PRECIO1" localSheetId="10">#REF!</definedName>
    <definedName name="PRECIO1" localSheetId="11">#REF!</definedName>
    <definedName name="PRECIO1" localSheetId="12">#REF!</definedName>
    <definedName name="PRECIO1" localSheetId="13">#REF!</definedName>
    <definedName name="PRECIO1" localSheetId="14">#REF!</definedName>
    <definedName name="PRECIO1" localSheetId="6">#REF!</definedName>
    <definedName name="PRECIO1">#REF!</definedName>
    <definedName name="PrecioBasico" localSheetId="4">#REF!</definedName>
    <definedName name="PrecioBasico" localSheetId="7">#REF!</definedName>
    <definedName name="PrecioBasico" localSheetId="8">#REF!</definedName>
    <definedName name="PrecioBasico" localSheetId="9">#REF!</definedName>
    <definedName name="PrecioBasico" localSheetId="10">#REF!</definedName>
    <definedName name="PrecioBasico" localSheetId="11">#REF!</definedName>
    <definedName name="PrecioBasico" localSheetId="12">#REF!</definedName>
    <definedName name="PrecioBasico" localSheetId="13">#REF!</definedName>
    <definedName name="PrecioBasico" localSheetId="14">#REF!</definedName>
    <definedName name="PrecioBasico" localSheetId="6">#REF!</definedName>
    <definedName name="PrecioBasico">#REF!</definedName>
    <definedName name="PRECIOS" localSheetId="4">#REF!</definedName>
    <definedName name="PRECIOS" localSheetId="7">#REF!</definedName>
    <definedName name="PRECIOS" localSheetId="8">#REF!</definedName>
    <definedName name="PRECIOS" localSheetId="9">#REF!</definedName>
    <definedName name="PRECIOS" localSheetId="10">#REF!</definedName>
    <definedName name="PRECIOS" localSheetId="11">#REF!</definedName>
    <definedName name="PRECIOS" localSheetId="12">#REF!</definedName>
    <definedName name="PRECIOS" localSheetId="13">#REF!</definedName>
    <definedName name="PRECIOS" localSheetId="14">#REF!</definedName>
    <definedName name="PRECIOS" localSheetId="6">#REF!</definedName>
    <definedName name="PRECIOS">#REF!</definedName>
    <definedName name="preciou" localSheetId="4">#REF!</definedName>
    <definedName name="preciou" localSheetId="7">#REF!</definedName>
    <definedName name="preciou" localSheetId="8">#REF!</definedName>
    <definedName name="preciou" localSheetId="9">#REF!</definedName>
    <definedName name="preciou" localSheetId="10">#REF!</definedName>
    <definedName name="preciou" localSheetId="11">#REF!</definedName>
    <definedName name="preciou" localSheetId="12">#REF!</definedName>
    <definedName name="preciou" localSheetId="13">#REF!</definedName>
    <definedName name="preciou" localSheetId="14">#REF!</definedName>
    <definedName name="preciou" localSheetId="6">#REF!</definedName>
    <definedName name="preciou">#REF!</definedName>
    <definedName name="precuni" localSheetId="4">#REF!</definedName>
    <definedName name="precuni" localSheetId="7">#REF!</definedName>
    <definedName name="precuni" localSheetId="8">#REF!</definedName>
    <definedName name="precuni" localSheetId="9">#REF!</definedName>
    <definedName name="precuni" localSheetId="10">#REF!</definedName>
    <definedName name="precuni" localSheetId="11">#REF!</definedName>
    <definedName name="precuni" localSheetId="12">#REF!</definedName>
    <definedName name="precuni" localSheetId="13">#REF!</definedName>
    <definedName name="precuni" localSheetId="14">#REF!</definedName>
    <definedName name="precuni" localSheetId="6">#REF!</definedName>
    <definedName name="precuni">#REF!</definedName>
    <definedName name="PREG_DOS" localSheetId="4">#REF!</definedName>
    <definedName name="PREG_DOS" localSheetId="7">#REF!</definedName>
    <definedName name="PREG_DOS" localSheetId="8">#REF!</definedName>
    <definedName name="PREG_DOS" localSheetId="9">#REF!</definedName>
    <definedName name="PREG_DOS" localSheetId="10">#REF!</definedName>
    <definedName name="PREG_DOS" localSheetId="11">#REF!</definedName>
    <definedName name="PREG_DOS" localSheetId="12">#REF!</definedName>
    <definedName name="PREG_DOS" localSheetId="13">#REF!</definedName>
    <definedName name="PREG_DOS" localSheetId="14">#REF!</definedName>
    <definedName name="PREG_DOS" localSheetId="6">#REF!</definedName>
    <definedName name="PREG_DOS">#REF!</definedName>
    <definedName name="presupuesto" localSheetId="4">#REF!</definedName>
    <definedName name="presupuesto" localSheetId="7">#REF!</definedName>
    <definedName name="presupuesto" localSheetId="8">#REF!</definedName>
    <definedName name="presupuesto" localSheetId="9">#REF!</definedName>
    <definedName name="presupuesto" localSheetId="10">#REF!</definedName>
    <definedName name="presupuesto" localSheetId="11">#REF!</definedName>
    <definedName name="presupuesto" localSheetId="12">#REF!</definedName>
    <definedName name="presupuesto" localSheetId="13">#REF!</definedName>
    <definedName name="presupuesto" localSheetId="14">#REF!</definedName>
    <definedName name="presupuesto" localSheetId="6">#REF!</definedName>
    <definedName name="presupuesto">#REF!</definedName>
    <definedName name="PRIMERA_VIVIENDA" localSheetId="7">#REF!</definedName>
    <definedName name="PRIMERA_VIVIENDA" localSheetId="8">#REF!</definedName>
    <definedName name="PRIMERA_VIVIENDA" localSheetId="9">#REF!</definedName>
    <definedName name="PRIMERA_VIVIENDA" localSheetId="10">#REF!</definedName>
    <definedName name="PRIMERA_VIVIENDA" localSheetId="11">#REF!</definedName>
    <definedName name="PRIMERA_VIVIENDA" localSheetId="12">#REF!</definedName>
    <definedName name="PRIMERA_VIVIENDA" localSheetId="13">#REF!</definedName>
    <definedName name="PRIMERA_VIVIENDA" localSheetId="14">#REF!</definedName>
    <definedName name="PRIMERA_VIVIENDA">#REF!</definedName>
    <definedName name="PRIMERA_VIVIENDA1" localSheetId="7">#REF!</definedName>
    <definedName name="PRIMERA_VIVIENDA1" localSheetId="8">#REF!</definedName>
    <definedName name="PRIMERA_VIVIENDA1" localSheetId="9">#REF!</definedName>
    <definedName name="PRIMERA_VIVIENDA1" localSheetId="10">#REF!</definedName>
    <definedName name="PRIMERA_VIVIENDA1" localSheetId="11">#REF!</definedName>
    <definedName name="PRIMERA_VIVIENDA1" localSheetId="12">#REF!</definedName>
    <definedName name="PRIMERA_VIVIENDA1" localSheetId="13">#REF!</definedName>
    <definedName name="PRIMERA_VIVIENDA1" localSheetId="14">#REF!</definedName>
    <definedName name="PRIMERA_VIVIENDA1">#REF!</definedName>
    <definedName name="PRIMERA_VIVIENDA2" localSheetId="7">#REF!</definedName>
    <definedName name="PRIMERA_VIVIENDA2" localSheetId="8">#REF!</definedName>
    <definedName name="PRIMERA_VIVIENDA2" localSheetId="9">#REF!</definedName>
    <definedName name="PRIMERA_VIVIENDA2" localSheetId="10">#REF!</definedName>
    <definedName name="PRIMERA_VIVIENDA2" localSheetId="11">#REF!</definedName>
    <definedName name="PRIMERA_VIVIENDA2" localSheetId="12">#REF!</definedName>
    <definedName name="PRIMERA_VIVIENDA2" localSheetId="13">#REF!</definedName>
    <definedName name="PRIMERA_VIVIENDA2" localSheetId="14">#REF!</definedName>
    <definedName name="PRIMERA_VIVIENDA2">#REF!</definedName>
    <definedName name="PRIMERA_VIVIENDA3" localSheetId="7">#REF!</definedName>
    <definedName name="PRIMERA_VIVIENDA3" localSheetId="8">#REF!</definedName>
    <definedName name="PRIMERA_VIVIENDA3" localSheetId="9">#REF!</definedName>
    <definedName name="PRIMERA_VIVIENDA3" localSheetId="10">#REF!</definedName>
    <definedName name="PRIMERA_VIVIENDA3" localSheetId="11">#REF!</definedName>
    <definedName name="PRIMERA_VIVIENDA3" localSheetId="12">#REF!</definedName>
    <definedName name="PRIMERA_VIVIENDA3" localSheetId="13">#REF!</definedName>
    <definedName name="PRIMERA_VIVIENDA3" localSheetId="14">#REF!</definedName>
    <definedName name="PRIMERA_VIVIENDA3">#REF!</definedName>
    <definedName name="PRIMERA_VIVIENDA4" localSheetId="7">#REF!</definedName>
    <definedName name="PRIMERA_VIVIENDA4" localSheetId="8">#REF!</definedName>
    <definedName name="PRIMERA_VIVIENDA4" localSheetId="9">#REF!</definedName>
    <definedName name="PRIMERA_VIVIENDA4" localSheetId="10">#REF!</definedName>
    <definedName name="PRIMERA_VIVIENDA4" localSheetId="11">#REF!</definedName>
    <definedName name="PRIMERA_VIVIENDA4" localSheetId="12">#REF!</definedName>
    <definedName name="PRIMERA_VIVIENDA4" localSheetId="13">#REF!</definedName>
    <definedName name="PRIMERA_VIVIENDA4" localSheetId="14">#REF!</definedName>
    <definedName name="PRIMERA_VIVIENDA4">#REF!</definedName>
    <definedName name="Principal" localSheetId="4">-PPMT('5- COSTO FINANCIERO AFD'!Interest_Rate/12,'5- COSTO FINANCIERO AFD'!Payment_Number,'5- COSTO FINANCIERO AFD'!Number_of_Payments,'5- COSTO FINANCIERO AFD'!Loan_Amount)</definedName>
    <definedName name="Principal" localSheetId="7">-PPMT('ESTRUCTURA DE COSTOS T1'!Interest_Rate/12,'ESTRUCTURA DE COSTOS T1'!Payment_Number,'ESTRUCTURA DE COSTOS T1'!Number_of_Payments,'ESTRUCTURA DE COSTOS T1'!Loan_Amount)</definedName>
    <definedName name="Principal" localSheetId="8">-PPMT('ESTRUCTURA DE COSTOS T2'!Interest_Rate/12,'ESTRUCTURA DE COSTOS T2'!Payment_Number,'ESTRUCTURA DE COSTOS T2'!Number_of_Payments,'ESTRUCTURA DE COSTOS T2'!Loan_Amount)</definedName>
    <definedName name="Principal" localSheetId="9">-PPMT('ESTRUCTURA DE COSTOS T3'!Interest_Rate/12,'ESTRUCTURA DE COSTOS T3'!Payment_Number,'ESTRUCTURA DE COSTOS T3'!Number_of_Payments,'ESTRUCTURA DE COSTOS T3'!Loan_Amount)</definedName>
    <definedName name="Principal" localSheetId="10">-PPMT('ESTRUCTURA DE COSTOS T4'!Interest_Rate/12,'ESTRUCTURA DE COSTOS T4'!Payment_Number,'ESTRUCTURA DE COSTOS T4'!Number_of_Payments,'ESTRUCTURA DE COSTOS T4'!Loan_Amount)</definedName>
    <definedName name="Principal" localSheetId="11">-PPMT('ESTRUCTURA DE COSTOS T5'!Interest_Rate/12,'ESTRUCTURA DE COSTOS T5'!Payment_Number,'ESTRUCTURA DE COSTOS T5'!Number_of_Payments,'ESTRUCTURA DE COSTOS T5'!Loan_Amount)</definedName>
    <definedName name="Principal" localSheetId="12">-PPMT('ESTRUCTURA DE COSTOS T6'!Interest_Rate/12,'ESTRUCTURA DE COSTOS T6'!Payment_Number,'ESTRUCTURA DE COSTOS T6'!Number_of_Payments,'ESTRUCTURA DE COSTOS T6'!Loan_Amount)</definedName>
    <definedName name="Principal" localSheetId="13">-PPMT('ESTRUCTURA DE COSTOS T7'!Interest_Rate/12,'ESTRUCTURA DE COSTOS T7'!Payment_Number,'ESTRUCTURA DE COSTOS T7'!Number_of_Payments,'ESTRUCTURA DE COSTOS T7'!Loan_Amount)</definedName>
    <definedName name="Principal" localSheetId="14">-PPMT('ESTRUCTURA DE COSTOS T8'!Interest_Rate/12,'ESTRUCTURA DE COSTOS T8'!Payment_Number,'ESTRUCTURA DE COSTOS T8'!Number_of_Payments,'ESTRUCTURA DE COSTOS T8'!Loan_Amount)</definedName>
    <definedName name="Principal" localSheetId="6">-PPMT('RESUMEN PARA PLATAFORMA '!Interest_Rate/12,'RESUMEN PARA PLATAFORMA '!Payment_Number,'RESUMEN PARA PLATAFORMA '!Number_of_Payments,'RESUMEN PARA PLATAFORMA '!Loan_Amount)</definedName>
    <definedName name="Principal">-PPMT(Interest_Rate/12,Payment_Number,Number_of_Payments,Loan_Amount)</definedName>
    <definedName name="PROCAMPO" localSheetId="7">#REF!</definedName>
    <definedName name="PROCAMPO" localSheetId="8">#REF!</definedName>
    <definedName name="PROCAMPO" localSheetId="9">#REF!</definedName>
    <definedName name="PROCAMPO" localSheetId="10">#REF!</definedName>
    <definedName name="PROCAMPO" localSheetId="11">#REF!</definedName>
    <definedName name="PROCAMPO" localSheetId="12">#REF!</definedName>
    <definedName name="PROCAMPO" localSheetId="13">#REF!</definedName>
    <definedName name="PROCAMPO" localSheetId="14">#REF!</definedName>
    <definedName name="PROCAMPO">#REF!</definedName>
    <definedName name="PROCAMPO1" localSheetId="7">#REF!</definedName>
    <definedName name="PROCAMPO1" localSheetId="8">#REF!</definedName>
    <definedName name="PROCAMPO1" localSheetId="9">#REF!</definedName>
    <definedName name="PROCAMPO1" localSheetId="10">#REF!</definedName>
    <definedName name="PROCAMPO1" localSheetId="11">#REF!</definedName>
    <definedName name="PROCAMPO1" localSheetId="12">#REF!</definedName>
    <definedName name="PROCAMPO1" localSheetId="13">#REF!</definedName>
    <definedName name="PROCAMPO1" localSheetId="14">#REF!</definedName>
    <definedName name="PROCAMPO1">#REF!</definedName>
    <definedName name="PROCAMPO3" localSheetId="7">#REF!</definedName>
    <definedName name="PROCAMPO3" localSheetId="8">#REF!</definedName>
    <definedName name="PROCAMPO3" localSheetId="9">#REF!</definedName>
    <definedName name="PROCAMPO3" localSheetId="10">#REF!</definedName>
    <definedName name="PROCAMPO3" localSheetId="11">#REF!</definedName>
    <definedName name="PROCAMPO3" localSheetId="12">#REF!</definedName>
    <definedName name="PROCAMPO3" localSheetId="13">#REF!</definedName>
    <definedName name="PROCAMPO3" localSheetId="14">#REF!</definedName>
    <definedName name="PROCAMPO3">#REF!</definedName>
    <definedName name="PROCAMPO4" localSheetId="7">#REF!</definedName>
    <definedName name="PROCAMPO4" localSheetId="8">#REF!</definedName>
    <definedName name="PROCAMPO4" localSheetId="9">#REF!</definedName>
    <definedName name="PROCAMPO4" localSheetId="10">#REF!</definedName>
    <definedName name="PROCAMPO4" localSheetId="11">#REF!</definedName>
    <definedName name="PROCAMPO4" localSheetId="12">#REF!</definedName>
    <definedName name="PROCAMPO4" localSheetId="13">#REF!</definedName>
    <definedName name="PROCAMPO4" localSheetId="14">#REF!</definedName>
    <definedName name="PROCAMPO4">#REF!</definedName>
    <definedName name="PROCOOP" localSheetId="7">#REF!</definedName>
    <definedName name="PROCOOP" localSheetId="8">#REF!</definedName>
    <definedName name="PROCOOP" localSheetId="9">#REF!</definedName>
    <definedName name="PROCOOP" localSheetId="10">#REF!</definedName>
    <definedName name="PROCOOP" localSheetId="11">#REF!</definedName>
    <definedName name="PROCOOP" localSheetId="12">#REF!</definedName>
    <definedName name="PROCOOP" localSheetId="13">#REF!</definedName>
    <definedName name="PROCOOP" localSheetId="14">#REF!</definedName>
    <definedName name="PROCOOP">#REF!</definedName>
    <definedName name="PROCOOP1" localSheetId="7">#REF!</definedName>
    <definedName name="PROCOOP1" localSheetId="8">#REF!</definedName>
    <definedName name="PROCOOP1" localSheetId="9">#REF!</definedName>
    <definedName name="PROCOOP1" localSheetId="10">#REF!</definedName>
    <definedName name="PROCOOP1" localSheetId="11">#REF!</definedName>
    <definedName name="PROCOOP1" localSheetId="12">#REF!</definedName>
    <definedName name="PROCOOP1" localSheetId="13">#REF!</definedName>
    <definedName name="PROCOOP1" localSheetId="14">#REF!</definedName>
    <definedName name="PROCOOP1">#REF!</definedName>
    <definedName name="PROCOOP3" localSheetId="7">#REF!</definedName>
    <definedName name="PROCOOP3" localSheetId="8">#REF!</definedName>
    <definedName name="PROCOOP3" localSheetId="9">#REF!</definedName>
    <definedName name="PROCOOP3" localSheetId="10">#REF!</definedName>
    <definedName name="PROCOOP3" localSheetId="11">#REF!</definedName>
    <definedName name="PROCOOP3" localSheetId="12">#REF!</definedName>
    <definedName name="PROCOOP3" localSheetId="13">#REF!</definedName>
    <definedName name="PROCOOP3" localSheetId="14">#REF!</definedName>
    <definedName name="PROCOOP3">#REF!</definedName>
    <definedName name="PROCOOP4" localSheetId="7">#REF!</definedName>
    <definedName name="PROCOOP4" localSheetId="8">#REF!</definedName>
    <definedName name="PROCOOP4" localSheetId="9">#REF!</definedName>
    <definedName name="PROCOOP4" localSheetId="10">#REF!</definedName>
    <definedName name="PROCOOP4" localSheetId="11">#REF!</definedName>
    <definedName name="PROCOOP4" localSheetId="12">#REF!</definedName>
    <definedName name="PROCOOP4" localSheetId="13">#REF!</definedName>
    <definedName name="PROCOOP4" localSheetId="14">#REF!</definedName>
    <definedName name="PROCOOP4">#REF!</definedName>
    <definedName name="PROCRECER" localSheetId="7">#REF!</definedName>
    <definedName name="PROCRECER" localSheetId="8">#REF!</definedName>
    <definedName name="PROCRECER" localSheetId="9">#REF!</definedName>
    <definedName name="PROCRECER" localSheetId="10">#REF!</definedName>
    <definedName name="PROCRECER" localSheetId="11">#REF!</definedName>
    <definedName name="PROCRECER" localSheetId="12">#REF!</definedName>
    <definedName name="PROCRECER" localSheetId="13">#REF!</definedName>
    <definedName name="PROCRECER" localSheetId="14">#REF!</definedName>
    <definedName name="PROCRECER">#REF!</definedName>
    <definedName name="PROCRECER1" localSheetId="7">#REF!</definedName>
    <definedName name="PROCRECER1" localSheetId="8">#REF!</definedName>
    <definedName name="PROCRECER1" localSheetId="9">#REF!</definedName>
    <definedName name="PROCRECER1" localSheetId="10">#REF!</definedName>
    <definedName name="PROCRECER1" localSheetId="11">#REF!</definedName>
    <definedName name="PROCRECER1" localSheetId="12">#REF!</definedName>
    <definedName name="PROCRECER1" localSheetId="13">#REF!</definedName>
    <definedName name="PROCRECER1" localSheetId="14">#REF!</definedName>
    <definedName name="PROCRECER1">#REF!</definedName>
    <definedName name="PROCRECER3" localSheetId="7">#REF!</definedName>
    <definedName name="PROCRECER3" localSheetId="8">#REF!</definedName>
    <definedName name="PROCRECER3" localSheetId="9">#REF!</definedName>
    <definedName name="PROCRECER3" localSheetId="10">#REF!</definedName>
    <definedName name="PROCRECER3" localSheetId="11">#REF!</definedName>
    <definedName name="PROCRECER3" localSheetId="12">#REF!</definedName>
    <definedName name="PROCRECER3" localSheetId="13">#REF!</definedName>
    <definedName name="PROCRECER3" localSheetId="14">#REF!</definedName>
    <definedName name="PROCRECER3">#REF!</definedName>
    <definedName name="PROCRECER4" localSheetId="7">#REF!</definedName>
    <definedName name="PROCRECER4" localSheetId="8">#REF!</definedName>
    <definedName name="PROCRECER4" localSheetId="9">#REF!</definedName>
    <definedName name="PROCRECER4" localSheetId="10">#REF!</definedName>
    <definedName name="PROCRECER4" localSheetId="11">#REF!</definedName>
    <definedName name="PROCRECER4" localSheetId="12">#REF!</definedName>
    <definedName name="PROCRECER4" localSheetId="13">#REF!</definedName>
    <definedName name="PROCRECER4" localSheetId="14">#REF!</definedName>
    <definedName name="PROCRECER4">#REF!</definedName>
    <definedName name="produc" localSheetId="4">#REF!</definedName>
    <definedName name="produc" localSheetId="7">#REF!</definedName>
    <definedName name="produc" localSheetId="8">#REF!</definedName>
    <definedName name="produc" localSheetId="9">#REF!</definedName>
    <definedName name="produc" localSheetId="10">#REF!</definedName>
    <definedName name="produc" localSheetId="11">#REF!</definedName>
    <definedName name="produc" localSheetId="12">#REF!</definedName>
    <definedName name="produc" localSheetId="13">#REF!</definedName>
    <definedName name="produc" localSheetId="14">#REF!</definedName>
    <definedName name="produc" localSheetId="6">#REF!</definedName>
    <definedName name="produc">#REF!</definedName>
    <definedName name="Productos" localSheetId="7">#REF!</definedName>
    <definedName name="Productos" localSheetId="8">#REF!</definedName>
    <definedName name="Productos" localSheetId="9">#REF!</definedName>
    <definedName name="Productos" localSheetId="10">#REF!</definedName>
    <definedName name="Productos" localSheetId="11">#REF!</definedName>
    <definedName name="Productos" localSheetId="12">#REF!</definedName>
    <definedName name="Productos" localSheetId="13">#REF!</definedName>
    <definedName name="Productos" localSheetId="14">#REF!</definedName>
    <definedName name="Productos">#REF!</definedName>
    <definedName name="PROEDUC" localSheetId="7">#REF!</definedName>
    <definedName name="PROEDUC" localSheetId="8">#REF!</definedName>
    <definedName name="PROEDUC" localSheetId="9">#REF!</definedName>
    <definedName name="PROEDUC" localSheetId="10">#REF!</definedName>
    <definedName name="PROEDUC" localSheetId="11">#REF!</definedName>
    <definedName name="PROEDUC" localSheetId="12">#REF!</definedName>
    <definedName name="PROEDUC" localSheetId="13">#REF!</definedName>
    <definedName name="PROEDUC" localSheetId="14">#REF!</definedName>
    <definedName name="PROEDUC">#REF!</definedName>
    <definedName name="PROEDUC1" localSheetId="7">#REF!</definedName>
    <definedName name="PROEDUC1" localSheetId="8">#REF!</definedName>
    <definedName name="PROEDUC1" localSheetId="9">#REF!</definedName>
    <definedName name="PROEDUC1" localSheetId="10">#REF!</definedName>
    <definedName name="PROEDUC1" localSheetId="11">#REF!</definedName>
    <definedName name="PROEDUC1" localSheetId="12">#REF!</definedName>
    <definedName name="PROEDUC1" localSheetId="13">#REF!</definedName>
    <definedName name="PROEDUC1" localSheetId="14">#REF!</definedName>
    <definedName name="PROEDUC1">#REF!</definedName>
    <definedName name="PROEDUC3" localSheetId="7">#REF!</definedName>
    <definedName name="PROEDUC3" localSheetId="8">#REF!</definedName>
    <definedName name="PROEDUC3" localSheetId="9">#REF!</definedName>
    <definedName name="PROEDUC3" localSheetId="10">#REF!</definedName>
    <definedName name="PROEDUC3" localSheetId="11">#REF!</definedName>
    <definedName name="PROEDUC3" localSheetId="12">#REF!</definedName>
    <definedName name="PROEDUC3" localSheetId="13">#REF!</definedName>
    <definedName name="PROEDUC3" localSheetId="14">#REF!</definedName>
    <definedName name="PROEDUC3">#REF!</definedName>
    <definedName name="PROEDUC4" localSheetId="7">#REF!</definedName>
    <definedName name="PROEDUC4" localSheetId="8">#REF!</definedName>
    <definedName name="PROEDUC4" localSheetId="9">#REF!</definedName>
    <definedName name="PROEDUC4" localSheetId="10">#REF!</definedName>
    <definedName name="PROEDUC4" localSheetId="11">#REF!</definedName>
    <definedName name="PROEDUC4" localSheetId="12">#REF!</definedName>
    <definedName name="PROEDUC4" localSheetId="13">#REF!</definedName>
    <definedName name="PROEDUC4" localSheetId="14">#REF!</definedName>
    <definedName name="PROEDUC4">#REF!</definedName>
    <definedName name="PROFORESTAL" localSheetId="7">#REF!</definedName>
    <definedName name="PROFORESTAL" localSheetId="8">#REF!</definedName>
    <definedName name="PROFORESTAL" localSheetId="9">#REF!</definedName>
    <definedName name="PROFORESTAL" localSheetId="10">#REF!</definedName>
    <definedName name="PROFORESTAL" localSheetId="11">#REF!</definedName>
    <definedName name="PROFORESTAL" localSheetId="12">#REF!</definedName>
    <definedName name="PROFORESTAL" localSheetId="13">#REF!</definedName>
    <definedName name="PROFORESTAL" localSheetId="14">#REF!</definedName>
    <definedName name="PROFORESTAL">#REF!</definedName>
    <definedName name="PROFORESTAL1" localSheetId="7">#REF!</definedName>
    <definedName name="PROFORESTAL1" localSheetId="8">#REF!</definedName>
    <definedName name="PROFORESTAL1" localSheetId="9">#REF!</definedName>
    <definedName name="PROFORESTAL1" localSheetId="10">#REF!</definedName>
    <definedName name="PROFORESTAL1" localSheetId="11">#REF!</definedName>
    <definedName name="PROFORESTAL1" localSheetId="12">#REF!</definedName>
    <definedName name="PROFORESTAL1" localSheetId="13">#REF!</definedName>
    <definedName name="PROFORESTAL1" localSheetId="14">#REF!</definedName>
    <definedName name="PROFORESTAL1">#REF!</definedName>
    <definedName name="PROFORESTAL3" localSheetId="7">#REF!</definedName>
    <definedName name="PROFORESTAL3" localSheetId="8">#REF!</definedName>
    <definedName name="PROFORESTAL3" localSheetId="9">#REF!</definedName>
    <definedName name="PROFORESTAL3" localSheetId="10">#REF!</definedName>
    <definedName name="PROFORESTAL3" localSheetId="11">#REF!</definedName>
    <definedName name="PROFORESTAL3" localSheetId="12">#REF!</definedName>
    <definedName name="PROFORESTAL3" localSheetId="13">#REF!</definedName>
    <definedName name="PROFORESTAL3" localSheetId="14">#REF!</definedName>
    <definedName name="PROFORESTAL3">#REF!</definedName>
    <definedName name="PROFORESTAL4" localSheetId="7">#REF!</definedName>
    <definedName name="PROFORESTAL4" localSheetId="8">#REF!</definedName>
    <definedName name="PROFORESTAL4" localSheetId="9">#REF!</definedName>
    <definedName name="PROFORESTAL4" localSheetId="10">#REF!</definedName>
    <definedName name="PROFORESTAL4" localSheetId="11">#REF!</definedName>
    <definedName name="PROFORESTAL4" localSheetId="12">#REF!</definedName>
    <definedName name="PROFORESTAL4" localSheetId="13">#REF!</definedName>
    <definedName name="PROFORESTAL4" localSheetId="14">#REF!</definedName>
    <definedName name="PROFORESTAL4">#REF!</definedName>
    <definedName name="PROINFRA" localSheetId="7">#REF!</definedName>
    <definedName name="PROINFRA" localSheetId="8">#REF!</definedName>
    <definedName name="PROINFRA" localSheetId="9">#REF!</definedName>
    <definedName name="PROINFRA" localSheetId="10">#REF!</definedName>
    <definedName name="PROINFRA" localSheetId="11">#REF!</definedName>
    <definedName name="PROINFRA" localSheetId="12">#REF!</definedName>
    <definedName name="PROINFRA" localSheetId="13">#REF!</definedName>
    <definedName name="PROINFRA" localSheetId="14">#REF!</definedName>
    <definedName name="PROINFRA">#REF!</definedName>
    <definedName name="PROINFRA1" localSheetId="7">#REF!</definedName>
    <definedName name="PROINFRA1" localSheetId="8">#REF!</definedName>
    <definedName name="PROINFRA1" localSheetId="9">#REF!</definedName>
    <definedName name="PROINFRA1" localSheetId="10">#REF!</definedName>
    <definedName name="PROINFRA1" localSheetId="11">#REF!</definedName>
    <definedName name="PROINFRA1" localSheetId="12">#REF!</definedName>
    <definedName name="PROINFRA1" localSheetId="13">#REF!</definedName>
    <definedName name="PROINFRA1" localSheetId="14">#REF!</definedName>
    <definedName name="PROINFRA1">#REF!</definedName>
    <definedName name="PROINFRA3" localSheetId="7">#REF!</definedName>
    <definedName name="PROINFRA3" localSheetId="8">#REF!</definedName>
    <definedName name="PROINFRA3" localSheetId="9">#REF!</definedName>
    <definedName name="PROINFRA3" localSheetId="10">#REF!</definedName>
    <definedName name="PROINFRA3" localSheetId="11">#REF!</definedName>
    <definedName name="PROINFRA3" localSheetId="12">#REF!</definedName>
    <definedName name="PROINFRA3" localSheetId="13">#REF!</definedName>
    <definedName name="PROINFRA3" localSheetId="14">#REF!</definedName>
    <definedName name="PROINFRA3">#REF!</definedName>
    <definedName name="PROINFRA4" localSheetId="7">#REF!</definedName>
    <definedName name="PROINFRA4" localSheetId="8">#REF!</definedName>
    <definedName name="PROINFRA4" localSheetId="9">#REF!</definedName>
    <definedName name="PROINFRA4" localSheetId="10">#REF!</definedName>
    <definedName name="PROINFRA4" localSheetId="11">#REF!</definedName>
    <definedName name="PROINFRA4" localSheetId="12">#REF!</definedName>
    <definedName name="PROINFRA4" localSheetId="13">#REF!</definedName>
    <definedName name="PROINFRA4" localSheetId="14">#REF!</definedName>
    <definedName name="PROINFRA4">#REF!</definedName>
    <definedName name="PROPYMES" localSheetId="7">#REF!</definedName>
    <definedName name="PROPYMES" localSheetId="8">#REF!</definedName>
    <definedName name="PROPYMES" localSheetId="9">#REF!</definedName>
    <definedName name="PROPYMES" localSheetId="10">#REF!</definedName>
    <definedName name="PROPYMES" localSheetId="11">#REF!</definedName>
    <definedName name="PROPYMES" localSheetId="12">#REF!</definedName>
    <definedName name="PROPYMES" localSheetId="13">#REF!</definedName>
    <definedName name="PROPYMES" localSheetId="14">#REF!</definedName>
    <definedName name="PROPYMES">#REF!</definedName>
    <definedName name="PROPYMES1" localSheetId="7">#REF!</definedName>
    <definedName name="PROPYMES1" localSheetId="8">#REF!</definedName>
    <definedName name="PROPYMES1" localSheetId="9">#REF!</definedName>
    <definedName name="PROPYMES1" localSheetId="10">#REF!</definedName>
    <definedName name="PROPYMES1" localSheetId="11">#REF!</definedName>
    <definedName name="PROPYMES1" localSheetId="12">#REF!</definedName>
    <definedName name="PROPYMES1" localSheetId="13">#REF!</definedName>
    <definedName name="PROPYMES1" localSheetId="14">#REF!</definedName>
    <definedName name="PROPYMES1">#REF!</definedName>
    <definedName name="PROPYMES3" localSheetId="7">#REF!</definedName>
    <definedName name="PROPYMES3" localSheetId="8">#REF!</definedName>
    <definedName name="PROPYMES3" localSheetId="9">#REF!</definedName>
    <definedName name="PROPYMES3" localSheetId="10">#REF!</definedName>
    <definedName name="PROPYMES3" localSheetId="11">#REF!</definedName>
    <definedName name="PROPYMES3" localSheetId="12">#REF!</definedName>
    <definedName name="PROPYMES3" localSheetId="13">#REF!</definedName>
    <definedName name="PROPYMES3" localSheetId="14">#REF!</definedName>
    <definedName name="PROPYMES3">#REF!</definedName>
    <definedName name="PROPYMES4" localSheetId="7">#REF!</definedName>
    <definedName name="PROPYMES4" localSheetId="8">#REF!</definedName>
    <definedName name="PROPYMES4" localSheetId="9">#REF!</definedName>
    <definedName name="PROPYMES4" localSheetId="10">#REF!</definedName>
    <definedName name="PROPYMES4" localSheetId="11">#REF!</definedName>
    <definedName name="PROPYMES4" localSheetId="12">#REF!</definedName>
    <definedName name="PROPYMES4" localSheetId="13">#REF!</definedName>
    <definedName name="PROPYMES4" localSheetId="14">#REF!</definedName>
    <definedName name="PROPYMES4">#REF!</definedName>
    <definedName name="PRORREGADIO" localSheetId="7">#REF!</definedName>
    <definedName name="PRORREGADIO" localSheetId="8">#REF!</definedName>
    <definedName name="PRORREGADIO" localSheetId="9">#REF!</definedName>
    <definedName name="PRORREGADIO" localSheetId="10">#REF!</definedName>
    <definedName name="PRORREGADIO" localSheetId="11">#REF!</definedName>
    <definedName name="PRORREGADIO" localSheetId="12">#REF!</definedName>
    <definedName name="PRORREGADIO" localSheetId="13">#REF!</definedName>
    <definedName name="PRORREGADIO" localSheetId="14">#REF!</definedName>
    <definedName name="PRORREGADIO">#REF!</definedName>
    <definedName name="PRORREGADIO1" localSheetId="7">#REF!</definedName>
    <definedName name="PRORREGADIO1" localSheetId="8">#REF!</definedName>
    <definedName name="PRORREGADIO1" localSheetId="9">#REF!</definedName>
    <definedName name="PRORREGADIO1" localSheetId="10">#REF!</definedName>
    <definedName name="PRORREGADIO1" localSheetId="11">#REF!</definedName>
    <definedName name="PRORREGADIO1" localSheetId="12">#REF!</definedName>
    <definedName name="PRORREGADIO1" localSheetId="13">#REF!</definedName>
    <definedName name="PRORREGADIO1" localSheetId="14">#REF!</definedName>
    <definedName name="PRORREGADIO1">#REF!</definedName>
    <definedName name="PRORREGADIO3" localSheetId="7">#REF!</definedName>
    <definedName name="PRORREGADIO3" localSheetId="8">#REF!</definedName>
    <definedName name="PRORREGADIO3" localSheetId="9">#REF!</definedName>
    <definedName name="PRORREGADIO3" localSheetId="10">#REF!</definedName>
    <definedName name="PRORREGADIO3" localSheetId="11">#REF!</definedName>
    <definedName name="PRORREGADIO3" localSheetId="12">#REF!</definedName>
    <definedName name="PRORREGADIO3" localSheetId="13">#REF!</definedName>
    <definedName name="PRORREGADIO3" localSheetId="14">#REF!</definedName>
    <definedName name="PRORREGADIO3">#REF!</definedName>
    <definedName name="PRORREGADIO4" localSheetId="7">#REF!</definedName>
    <definedName name="PRORREGADIO4" localSheetId="8">#REF!</definedName>
    <definedName name="PRORREGADIO4" localSheetId="9">#REF!</definedName>
    <definedName name="PRORREGADIO4" localSheetId="10">#REF!</definedName>
    <definedName name="PRORREGADIO4" localSheetId="11">#REF!</definedName>
    <definedName name="PRORREGADIO4" localSheetId="12">#REF!</definedName>
    <definedName name="PRORREGADIO4" localSheetId="13">#REF!</definedName>
    <definedName name="PRORREGADIO4" localSheetId="14">#REF!</definedName>
    <definedName name="PRORREGADIO4">#REF!</definedName>
    <definedName name="Prueba" localSheetId="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7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8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9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10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11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12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13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localSheetId="1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rueba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PTOIRALA" localSheetId="4">#REF!</definedName>
    <definedName name="PTOIRALA" localSheetId="7">#REF!</definedName>
    <definedName name="PTOIRALA" localSheetId="8">#REF!</definedName>
    <definedName name="PTOIRALA" localSheetId="9">#REF!</definedName>
    <definedName name="PTOIRALA" localSheetId="10">#REF!</definedName>
    <definedName name="PTOIRALA" localSheetId="11">#REF!</definedName>
    <definedName name="PTOIRALA" localSheetId="12">#REF!</definedName>
    <definedName name="PTOIRALA" localSheetId="13">#REF!</definedName>
    <definedName name="PTOIRALA" localSheetId="14">#REF!</definedName>
    <definedName name="PTOIRALA" localSheetId="6">#REF!</definedName>
    <definedName name="PTOIRALA">#REF!</definedName>
    <definedName name="pwoé" localSheetId="4">#REF!</definedName>
    <definedName name="pwoé" localSheetId="7">#REF!</definedName>
    <definedName name="pwoé" localSheetId="8">#REF!</definedName>
    <definedName name="pwoé" localSheetId="9">#REF!</definedName>
    <definedName name="pwoé" localSheetId="10">#REF!</definedName>
    <definedName name="pwoé" localSheetId="11">#REF!</definedName>
    <definedName name="pwoé" localSheetId="12">#REF!</definedName>
    <definedName name="pwoé" localSheetId="13">#REF!</definedName>
    <definedName name="pwoé" localSheetId="14">#REF!</definedName>
    <definedName name="pwoé" localSheetId="6">#REF!</definedName>
    <definedName name="pwoé">#REF!</definedName>
    <definedName name="q" localSheetId="4">#REF!</definedName>
    <definedName name="q" localSheetId="7">#REF!</definedName>
    <definedName name="q" localSheetId="8">#REF!</definedName>
    <definedName name="q" localSheetId="9">#REF!</definedName>
    <definedName name="q" localSheetId="10">#REF!</definedName>
    <definedName name="q" localSheetId="11">#REF!</definedName>
    <definedName name="q" localSheetId="12">#REF!</definedName>
    <definedName name="q" localSheetId="13">#REF!</definedName>
    <definedName name="q" localSheetId="14">#REF!</definedName>
    <definedName name="q" localSheetId="6">#REF!</definedName>
    <definedName name="q">#REF!</definedName>
    <definedName name="qq" localSheetId="4">#REF!</definedName>
    <definedName name="qq" localSheetId="7">#REF!</definedName>
    <definedName name="qq" localSheetId="8">#REF!</definedName>
    <definedName name="qq" localSheetId="9">#REF!</definedName>
    <definedName name="qq" localSheetId="10">#REF!</definedName>
    <definedName name="qq" localSheetId="11">#REF!</definedName>
    <definedName name="qq" localSheetId="12">#REF!</definedName>
    <definedName name="qq" localSheetId="13">#REF!</definedName>
    <definedName name="qq" localSheetId="14">#REF!</definedName>
    <definedName name="qq" localSheetId="6">#REF!</definedName>
    <definedName name="qq">#REF!</definedName>
    <definedName name="qqq" localSheetId="4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 localSheetId="13">#REF!</definedName>
    <definedName name="qqq" localSheetId="14">#REF!</definedName>
    <definedName name="qqq" localSheetId="6">#REF!</definedName>
    <definedName name="qqq">#REF!</definedName>
    <definedName name="qw" localSheetId="4">#REF!</definedName>
    <definedName name="qw" localSheetId="7">#REF!</definedName>
    <definedName name="qw" localSheetId="8">#REF!</definedName>
    <definedName name="qw" localSheetId="9">#REF!</definedName>
    <definedName name="qw" localSheetId="10">#REF!</definedName>
    <definedName name="qw" localSheetId="11">#REF!</definedName>
    <definedName name="qw" localSheetId="12">#REF!</definedName>
    <definedName name="qw" localSheetId="13">#REF!</definedName>
    <definedName name="qw" localSheetId="14">#REF!</definedName>
    <definedName name="qw" localSheetId="6">#REF!</definedName>
    <definedName name="qw">#REF!</definedName>
    <definedName name="Rango_MAteriales" localSheetId="4">#REF!</definedName>
    <definedName name="Rango_MAteriales" localSheetId="7">#REF!</definedName>
    <definedName name="Rango_MAteriales" localSheetId="8">#REF!</definedName>
    <definedName name="Rango_MAteriales" localSheetId="9">#REF!</definedName>
    <definedName name="Rango_MAteriales" localSheetId="10">#REF!</definedName>
    <definedName name="Rango_MAteriales" localSheetId="11">#REF!</definedName>
    <definedName name="Rango_MAteriales" localSheetId="12">#REF!</definedName>
    <definedName name="Rango_MAteriales" localSheetId="13">#REF!</definedName>
    <definedName name="Rango_MAteriales" localSheetId="14">#REF!</definedName>
    <definedName name="Rango_MAteriales" localSheetId="6">#REF!</definedName>
    <definedName name="Rango_MAteriales">#REF!</definedName>
    <definedName name="REAL" localSheetId="4">#REF!</definedName>
    <definedName name="REAL" localSheetId="7">#REF!</definedName>
    <definedName name="REAL" localSheetId="8">#REF!</definedName>
    <definedName name="REAL" localSheetId="9">#REF!</definedName>
    <definedName name="REAL" localSheetId="10">#REF!</definedName>
    <definedName name="REAL" localSheetId="11">#REF!</definedName>
    <definedName name="REAL" localSheetId="12">#REF!</definedName>
    <definedName name="REAL" localSheetId="13">#REF!</definedName>
    <definedName name="REAL" localSheetId="14">#REF!</definedName>
    <definedName name="REAL" localSheetId="6">#REF!</definedName>
    <definedName name="REAL">#REF!</definedName>
    <definedName name="reaterro" localSheetId="4">#REF!</definedName>
    <definedName name="reaterro" localSheetId="7">#REF!</definedName>
    <definedName name="reaterro" localSheetId="8">#REF!</definedName>
    <definedName name="reaterro" localSheetId="9">#REF!</definedName>
    <definedName name="reaterro" localSheetId="10">#REF!</definedName>
    <definedName name="reaterro" localSheetId="11">#REF!</definedName>
    <definedName name="reaterro" localSheetId="12">#REF!</definedName>
    <definedName name="reaterro" localSheetId="13">#REF!</definedName>
    <definedName name="reaterro" localSheetId="14">#REF!</definedName>
    <definedName name="reaterro" localSheetId="6">#REF!</definedName>
    <definedName name="reaterro">#REF!</definedName>
    <definedName name="RENEGOCIACION_SECTOR_AGRICOLA" localSheetId="7">#REF!</definedName>
    <definedName name="RENEGOCIACION_SECTOR_AGRICOLA" localSheetId="8">#REF!</definedName>
    <definedName name="RENEGOCIACION_SECTOR_AGRICOLA" localSheetId="9">#REF!</definedName>
    <definedName name="RENEGOCIACION_SECTOR_AGRICOLA" localSheetId="10">#REF!</definedName>
    <definedName name="RENEGOCIACION_SECTOR_AGRICOLA" localSheetId="11">#REF!</definedName>
    <definedName name="RENEGOCIACION_SECTOR_AGRICOLA" localSheetId="12">#REF!</definedName>
    <definedName name="RENEGOCIACION_SECTOR_AGRICOLA" localSheetId="13">#REF!</definedName>
    <definedName name="RENEGOCIACION_SECTOR_AGRICOLA" localSheetId="14">#REF!</definedName>
    <definedName name="RENEGOCIACION_SECTOR_AGRICOLA">#REF!</definedName>
    <definedName name="resi" localSheetId="4">#REF!</definedName>
    <definedName name="resi" localSheetId="7">#REF!</definedName>
    <definedName name="resi" localSheetId="8">#REF!</definedName>
    <definedName name="resi" localSheetId="9">#REF!</definedName>
    <definedName name="resi" localSheetId="10">#REF!</definedName>
    <definedName name="resi" localSheetId="11">#REF!</definedName>
    <definedName name="resi" localSheetId="12">#REF!</definedName>
    <definedName name="resi" localSheetId="13">#REF!</definedName>
    <definedName name="resi" localSheetId="14">#REF!</definedName>
    <definedName name="resi" localSheetId="6">#REF!</definedName>
    <definedName name="resi">#REF!</definedName>
    <definedName name="RESP" localSheetId="4">#REF!</definedName>
    <definedName name="RESP" localSheetId="7">#REF!</definedName>
    <definedName name="RESP" localSheetId="8">#REF!</definedName>
    <definedName name="RESP" localSheetId="9">#REF!</definedName>
    <definedName name="RESP" localSheetId="10">#REF!</definedName>
    <definedName name="RESP" localSheetId="11">#REF!</definedName>
    <definedName name="RESP" localSheetId="12">#REF!</definedName>
    <definedName name="RESP" localSheetId="13">#REF!</definedName>
    <definedName name="RESP" localSheetId="14">#REF!</definedName>
    <definedName name="RESP" localSheetId="6">#REF!</definedName>
    <definedName name="RESP">#REF!</definedName>
    <definedName name="RETORNO" localSheetId="4">#REF!</definedName>
    <definedName name="RETORNO" localSheetId="7">#REF!</definedName>
    <definedName name="RETORNO" localSheetId="8">#REF!</definedName>
    <definedName name="RETORNO" localSheetId="9">#REF!</definedName>
    <definedName name="RETORNO" localSheetId="10">#REF!</definedName>
    <definedName name="RETORNO" localSheetId="11">#REF!</definedName>
    <definedName name="RETORNO" localSheetId="12">#REF!</definedName>
    <definedName name="RETORNO" localSheetId="13">#REF!</definedName>
    <definedName name="RETORNO" localSheetId="14">#REF!</definedName>
    <definedName name="RETORNO" localSheetId="6">#REF!</definedName>
    <definedName name="RETORNO">#REF!</definedName>
    <definedName name="rf" localSheetId="4" hidden="1">#REF!</definedName>
    <definedName name="rf" localSheetId="7" hidden="1">#REF!</definedName>
    <definedName name="rf" localSheetId="8" hidden="1">#REF!</definedName>
    <definedName name="rf" localSheetId="9" hidden="1">#REF!</definedName>
    <definedName name="rf" localSheetId="10" hidden="1">#REF!</definedName>
    <definedName name="rf" localSheetId="11" hidden="1">#REF!</definedName>
    <definedName name="rf" localSheetId="12" hidden="1">#REF!</definedName>
    <definedName name="rf" localSheetId="13" hidden="1">#REF!</definedName>
    <definedName name="rf" localSheetId="14" hidden="1">#REF!</definedName>
    <definedName name="rf" localSheetId="6" hidden="1">#REF!</definedName>
    <definedName name="rf" hidden="1">#REF!</definedName>
    <definedName name="rgw45g" localSheetId="4" hidden="1">#REF!</definedName>
    <definedName name="rgw45g" localSheetId="7" hidden="1">#REF!</definedName>
    <definedName name="rgw45g" localSheetId="8" hidden="1">#REF!</definedName>
    <definedName name="rgw45g" localSheetId="9" hidden="1">#REF!</definedName>
    <definedName name="rgw45g" localSheetId="10" hidden="1">#REF!</definedName>
    <definedName name="rgw45g" localSheetId="11" hidden="1">#REF!</definedName>
    <definedName name="rgw45g" localSheetId="12" hidden="1">#REF!</definedName>
    <definedName name="rgw45g" localSheetId="13" hidden="1">#REF!</definedName>
    <definedName name="rgw45g" localSheetId="14" hidden="1">#REF!</definedName>
    <definedName name="rgw45g" localSheetId="6" hidden="1">#REF!</definedName>
    <definedName name="rgw45g" hidden="1">#REF!</definedName>
    <definedName name="ripio" localSheetId="4">#REF!</definedName>
    <definedName name="ripio" localSheetId="7">#REF!</definedName>
    <definedName name="ripio" localSheetId="8">#REF!</definedName>
    <definedName name="ripio" localSheetId="9">#REF!</definedName>
    <definedName name="ripio" localSheetId="10">#REF!</definedName>
    <definedName name="ripio" localSheetId="11">#REF!</definedName>
    <definedName name="ripio" localSheetId="12">#REF!</definedName>
    <definedName name="ripio" localSheetId="13">#REF!</definedName>
    <definedName name="ripio" localSheetId="14">#REF!</definedName>
    <definedName name="ripio" localSheetId="6">#REF!</definedName>
    <definedName name="ripio">#REF!</definedName>
    <definedName name="ripiod" localSheetId="4">#REF!</definedName>
    <definedName name="ripiod" localSheetId="7">#REF!</definedName>
    <definedName name="ripiod" localSheetId="8">#REF!</definedName>
    <definedName name="ripiod" localSheetId="9">#REF!</definedName>
    <definedName name="ripiod" localSheetId="10">#REF!</definedName>
    <definedName name="ripiod" localSheetId="11">#REF!</definedName>
    <definedName name="ripiod" localSheetId="12">#REF!</definedName>
    <definedName name="ripiod" localSheetId="13">#REF!</definedName>
    <definedName name="ripiod" localSheetId="14">#REF!</definedName>
    <definedName name="ripiod" localSheetId="6">#REF!</definedName>
    <definedName name="ripiod">#REF!</definedName>
    <definedName name="ripiog" localSheetId="4">#REF!</definedName>
    <definedName name="ripiog" localSheetId="7">#REF!</definedName>
    <definedName name="ripiog" localSheetId="8">#REF!</definedName>
    <definedName name="ripiog" localSheetId="9">#REF!</definedName>
    <definedName name="ripiog" localSheetId="10">#REF!</definedName>
    <definedName name="ripiog" localSheetId="11">#REF!</definedName>
    <definedName name="ripiog" localSheetId="12">#REF!</definedName>
    <definedName name="ripiog" localSheetId="13">#REF!</definedName>
    <definedName name="ripiog" localSheetId="14">#REF!</definedName>
    <definedName name="ripiog" localSheetId="6">#REF!</definedName>
    <definedName name="ripiog">#REF!</definedName>
    <definedName name="rld" localSheetId="4">#REF!</definedName>
    <definedName name="rld" localSheetId="7">#REF!</definedName>
    <definedName name="rld" localSheetId="8">#REF!</definedName>
    <definedName name="rld" localSheetId="9">#REF!</definedName>
    <definedName name="rld" localSheetId="10">#REF!</definedName>
    <definedName name="rld" localSheetId="11">#REF!</definedName>
    <definedName name="rld" localSheetId="12">#REF!</definedName>
    <definedName name="rld" localSheetId="13">#REF!</definedName>
    <definedName name="rld" localSheetId="14">#REF!</definedName>
    <definedName name="rld" localSheetId="6">#REF!</definedName>
    <definedName name="rld">#REF!</definedName>
    <definedName name="rlg" localSheetId="4">#REF!</definedName>
    <definedName name="rlg" localSheetId="7">#REF!</definedName>
    <definedName name="rlg" localSheetId="8">#REF!</definedName>
    <definedName name="rlg" localSheetId="9">#REF!</definedName>
    <definedName name="rlg" localSheetId="10">#REF!</definedName>
    <definedName name="rlg" localSheetId="11">#REF!</definedName>
    <definedName name="rlg" localSheetId="12">#REF!</definedName>
    <definedName name="rlg" localSheetId="13">#REF!</definedName>
    <definedName name="rlg" localSheetId="14">#REF!</definedName>
    <definedName name="rlg" localSheetId="6">#REF!</definedName>
    <definedName name="rlg">#REF!</definedName>
    <definedName name="Rng_Aux" localSheetId="4">#REF!</definedName>
    <definedName name="Rng_Aux" localSheetId="7">#REF!</definedName>
    <definedName name="Rng_Aux" localSheetId="8">#REF!</definedName>
    <definedName name="Rng_Aux" localSheetId="9">#REF!</definedName>
    <definedName name="Rng_Aux" localSheetId="10">#REF!</definedName>
    <definedName name="Rng_Aux" localSheetId="11">#REF!</definedName>
    <definedName name="Rng_Aux" localSheetId="12">#REF!</definedName>
    <definedName name="Rng_Aux" localSheetId="13">#REF!</definedName>
    <definedName name="Rng_Aux" localSheetId="14">#REF!</definedName>
    <definedName name="Rng_Aux" localSheetId="6">#REF!</definedName>
    <definedName name="Rng_Aux">#REF!</definedName>
    <definedName name="ropa" localSheetId="4">#REF!</definedName>
    <definedName name="ropa" localSheetId="7">#REF!</definedName>
    <definedName name="ropa" localSheetId="8">#REF!</definedName>
    <definedName name="ropa" localSheetId="9">#REF!</definedName>
    <definedName name="ropa" localSheetId="10">#REF!</definedName>
    <definedName name="ropa" localSheetId="11">#REF!</definedName>
    <definedName name="ropa" localSheetId="12">#REF!</definedName>
    <definedName name="ropa" localSheetId="13">#REF!</definedName>
    <definedName name="ropa" localSheetId="14">#REF!</definedName>
    <definedName name="ropa" localSheetId="6">#REF!</definedName>
    <definedName name="ropa">#REF!</definedName>
    <definedName name="rr" localSheetId="4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 localSheetId="13">#REF!</definedName>
    <definedName name="rr" localSheetId="14">#REF!</definedName>
    <definedName name="rr" localSheetId="6">#REF!</definedName>
    <definedName name="rr">#REF!</definedName>
    <definedName name="RR_1" localSheetId="4">#REF!</definedName>
    <definedName name="RR_1" localSheetId="7">#REF!</definedName>
    <definedName name="RR_1" localSheetId="8">#REF!</definedName>
    <definedName name="RR_1" localSheetId="9">#REF!</definedName>
    <definedName name="RR_1" localSheetId="10">#REF!</definedName>
    <definedName name="RR_1" localSheetId="11">#REF!</definedName>
    <definedName name="RR_1" localSheetId="12">#REF!</definedName>
    <definedName name="RR_1" localSheetId="13">#REF!</definedName>
    <definedName name="RR_1" localSheetId="14">#REF!</definedName>
    <definedName name="RR_1" localSheetId="6">#REF!</definedName>
    <definedName name="RR_1">#REF!</definedName>
    <definedName name="rre" localSheetId="4" hidden="1">#REF!</definedName>
    <definedName name="rre" localSheetId="7" hidden="1">#REF!</definedName>
    <definedName name="rre" localSheetId="8" hidden="1">#REF!</definedName>
    <definedName name="rre" localSheetId="9" hidden="1">#REF!</definedName>
    <definedName name="rre" localSheetId="10" hidden="1">#REF!</definedName>
    <definedName name="rre" localSheetId="11" hidden="1">#REF!</definedName>
    <definedName name="rre" localSheetId="12" hidden="1">#REF!</definedName>
    <definedName name="rre" localSheetId="13" hidden="1">#REF!</definedName>
    <definedName name="rre" localSheetId="14" hidden="1">#REF!</definedName>
    <definedName name="rre" localSheetId="6" hidden="1">#REF!</definedName>
    <definedName name="rre" hidden="1">#REF!</definedName>
    <definedName name="rrrr" localSheetId="7" hidden="1">{#N/A,#N/A,FALSE,"PROYECTO";#N/A,#N/A,FALSE,"REAL"}</definedName>
    <definedName name="rrrr" localSheetId="8" hidden="1">{#N/A,#N/A,FALSE,"PROYECTO";#N/A,#N/A,FALSE,"REAL"}</definedName>
    <definedName name="rrrr" localSheetId="9" hidden="1">{#N/A,#N/A,FALSE,"PROYECTO";#N/A,#N/A,FALSE,"REAL"}</definedName>
    <definedName name="rrrr" localSheetId="10" hidden="1">{#N/A,#N/A,FALSE,"PROYECTO";#N/A,#N/A,FALSE,"REAL"}</definedName>
    <definedName name="rrrr" localSheetId="11" hidden="1">{#N/A,#N/A,FALSE,"PROYECTO";#N/A,#N/A,FALSE,"REAL"}</definedName>
    <definedName name="rrrr" localSheetId="12" hidden="1">{#N/A,#N/A,FALSE,"PROYECTO";#N/A,#N/A,FALSE,"REAL"}</definedName>
    <definedName name="rrrr" localSheetId="13" hidden="1">{#N/A,#N/A,FALSE,"PROYECTO";#N/A,#N/A,FALSE,"REAL"}</definedName>
    <definedName name="rrrr" localSheetId="14" hidden="1">{#N/A,#N/A,FALSE,"PROYECTO";#N/A,#N/A,FALSE,"REAL"}</definedName>
    <definedName name="rrrr" hidden="1">{#N/A,#N/A,FALSE,"PROYECTO";#N/A,#N/A,FALSE,"REAL"}</definedName>
    <definedName name="rrrrrrr" localSheetId="4">#REF!</definedName>
    <definedName name="rrrrrrr" localSheetId="7">#REF!</definedName>
    <definedName name="rrrrrrr" localSheetId="8">#REF!</definedName>
    <definedName name="rrrrrrr" localSheetId="9">#REF!</definedName>
    <definedName name="rrrrrrr" localSheetId="10">#REF!</definedName>
    <definedName name="rrrrrrr" localSheetId="11">#REF!</definedName>
    <definedName name="rrrrrrr" localSheetId="12">#REF!</definedName>
    <definedName name="rrrrrrr" localSheetId="13">#REF!</definedName>
    <definedName name="rrrrrrr" localSheetId="14">#REF!</definedName>
    <definedName name="rrrrrrr" localSheetId="6">#REF!</definedName>
    <definedName name="rrrrrrr">#REF!</definedName>
    <definedName name="rt" localSheetId="4" hidden="1">#REF!</definedName>
    <definedName name="rt" localSheetId="7" hidden="1">#REF!</definedName>
    <definedName name="rt" localSheetId="8" hidden="1">#REF!</definedName>
    <definedName name="rt" localSheetId="9" hidden="1">#REF!</definedName>
    <definedName name="rt" localSheetId="10" hidden="1">#REF!</definedName>
    <definedName name="rt" localSheetId="11" hidden="1">#REF!</definedName>
    <definedName name="rt" localSheetId="12" hidden="1">#REF!</definedName>
    <definedName name="rt" localSheetId="13" hidden="1">#REF!</definedName>
    <definedName name="rt" localSheetId="14" hidden="1">#REF!</definedName>
    <definedName name="rt" localSheetId="6" hidden="1">#REF!</definedName>
    <definedName name="rt" hidden="1">#REF!</definedName>
    <definedName name="rthrt" localSheetId="4" hidden="1">#REF!</definedName>
    <definedName name="rthrt" localSheetId="7" hidden="1">#REF!</definedName>
    <definedName name="rthrt" localSheetId="8" hidden="1">#REF!</definedName>
    <definedName name="rthrt" localSheetId="9" hidden="1">#REF!</definedName>
    <definedName name="rthrt" localSheetId="10" hidden="1">#REF!</definedName>
    <definedName name="rthrt" localSheetId="11" hidden="1">#REF!</definedName>
    <definedName name="rthrt" localSheetId="12" hidden="1">#REF!</definedName>
    <definedName name="rthrt" localSheetId="13" hidden="1">#REF!</definedName>
    <definedName name="rthrt" localSheetId="14" hidden="1">#REF!</definedName>
    <definedName name="rthrt" localSheetId="6" hidden="1">#REF!</definedName>
    <definedName name="rthrt" hidden="1">#REF!</definedName>
    <definedName name="RTO" localSheetId="4">#REF!</definedName>
    <definedName name="RTO" localSheetId="7">#REF!</definedName>
    <definedName name="RTO" localSheetId="8">#REF!</definedName>
    <definedName name="RTO" localSheetId="9">#REF!</definedName>
    <definedName name="RTO" localSheetId="10">#REF!</definedName>
    <definedName name="RTO" localSheetId="11">#REF!</definedName>
    <definedName name="RTO" localSheetId="12">#REF!</definedName>
    <definedName name="RTO" localSheetId="13">#REF!</definedName>
    <definedName name="RTO" localSheetId="14">#REF!</definedName>
    <definedName name="RTO" localSheetId="6">#REF!</definedName>
    <definedName name="RTO">#REF!</definedName>
    <definedName name="rtyu" localSheetId="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7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8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9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10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11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12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13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localSheetId="1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tyu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rubros" localSheetId="4">#REF!</definedName>
    <definedName name="rubros" localSheetId="7">#REF!</definedName>
    <definedName name="rubros" localSheetId="8">#REF!</definedName>
    <definedName name="rubros" localSheetId="9">#REF!</definedName>
    <definedName name="rubros" localSheetId="10">#REF!</definedName>
    <definedName name="rubros" localSheetId="11">#REF!</definedName>
    <definedName name="rubros" localSheetId="12">#REF!</definedName>
    <definedName name="rubros" localSheetId="13">#REF!</definedName>
    <definedName name="rubros" localSheetId="14">#REF!</definedName>
    <definedName name="rubros" localSheetId="6">#REF!</definedName>
    <definedName name="rubros">#REF!</definedName>
    <definedName name="s" localSheetId="4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6">#REF!</definedName>
    <definedName name="s">#REF!</definedName>
    <definedName name="SANIGNACIO" localSheetId="4">#REF!</definedName>
    <definedName name="SANIGNACIO" localSheetId="7">#REF!</definedName>
    <definedName name="SANIGNACIO" localSheetId="8">#REF!</definedName>
    <definedName name="SANIGNACIO" localSheetId="9">#REF!</definedName>
    <definedName name="SANIGNACIO" localSheetId="10">#REF!</definedName>
    <definedName name="SANIGNACIO" localSheetId="11">#REF!</definedName>
    <definedName name="SANIGNACIO" localSheetId="12">#REF!</definedName>
    <definedName name="SANIGNACIO" localSheetId="13">#REF!</definedName>
    <definedName name="SANIGNACIO" localSheetId="14">#REF!</definedName>
    <definedName name="SANIGNACIO" localSheetId="6">#REF!</definedName>
    <definedName name="SANIGNACIO">#REF!</definedName>
    <definedName name="sanit" localSheetId="4">#REF!</definedName>
    <definedName name="sanit" localSheetId="7">#REF!</definedName>
    <definedName name="sanit" localSheetId="8">#REF!</definedName>
    <definedName name="sanit" localSheetId="9">#REF!</definedName>
    <definedName name="sanit" localSheetId="10">#REF!</definedName>
    <definedName name="sanit" localSheetId="11">#REF!</definedName>
    <definedName name="sanit" localSheetId="12">#REF!</definedName>
    <definedName name="sanit" localSheetId="13">#REF!</definedName>
    <definedName name="sanit" localSheetId="14">#REF!</definedName>
    <definedName name="sanit" localSheetId="6">#REF!</definedName>
    <definedName name="sanit">#REF!</definedName>
    <definedName name="SANPEDRO" localSheetId="4">#REF!</definedName>
    <definedName name="SANPEDRO" localSheetId="7">#REF!</definedName>
    <definedName name="SANPEDRO" localSheetId="8">#REF!</definedName>
    <definedName name="SANPEDRO" localSheetId="9">#REF!</definedName>
    <definedName name="SANPEDRO" localSheetId="10">#REF!</definedName>
    <definedName name="SANPEDRO" localSheetId="11">#REF!</definedName>
    <definedName name="SANPEDRO" localSheetId="12">#REF!</definedName>
    <definedName name="SANPEDRO" localSheetId="13">#REF!</definedName>
    <definedName name="SANPEDRO" localSheetId="14">#REF!</definedName>
    <definedName name="SANPEDRO" localSheetId="6">#REF!</definedName>
    <definedName name="SANPEDRO">#REF!</definedName>
    <definedName name="sc" localSheetId="4">#REF!</definedName>
    <definedName name="sc" localSheetId="7">#REF!</definedName>
    <definedName name="sc" localSheetId="8">#REF!</definedName>
    <definedName name="sc" localSheetId="9">#REF!</definedName>
    <definedName name="sc" localSheetId="10">#REF!</definedName>
    <definedName name="sc" localSheetId="11">#REF!</definedName>
    <definedName name="sc" localSheetId="12">#REF!</definedName>
    <definedName name="sc" localSheetId="13">#REF!</definedName>
    <definedName name="sc" localSheetId="14">#REF!</definedName>
    <definedName name="sc" localSheetId="6">#REF!</definedName>
    <definedName name="sc">#REF!</definedName>
    <definedName name="sd" localSheetId="4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11">#REF!</definedName>
    <definedName name="sd" localSheetId="12">#REF!</definedName>
    <definedName name="sd" localSheetId="13">#REF!</definedName>
    <definedName name="sd" localSheetId="14">#REF!</definedName>
    <definedName name="sd" localSheetId="6">#REF!</definedName>
    <definedName name="sd">#REF!</definedName>
    <definedName name="sdf" localSheetId="4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7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8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9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10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11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12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13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localSheetId="14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SDFASD" localSheetId="4">#REF!</definedName>
    <definedName name="SDFASD" localSheetId="7">#REF!</definedName>
    <definedName name="SDFASD" localSheetId="8">#REF!</definedName>
    <definedName name="SDFASD" localSheetId="9">#REF!</definedName>
    <definedName name="SDFASD" localSheetId="10">#REF!</definedName>
    <definedName name="SDFASD" localSheetId="11">#REF!</definedName>
    <definedName name="SDFASD" localSheetId="12">#REF!</definedName>
    <definedName name="SDFASD" localSheetId="13">#REF!</definedName>
    <definedName name="SDFASD" localSheetId="14">#REF!</definedName>
    <definedName name="SDFASD" localSheetId="6">#REF!</definedName>
    <definedName name="SDFASD">#REF!</definedName>
    <definedName name="sdfs" localSheetId="4">#REF!</definedName>
    <definedName name="sdfs" localSheetId="7">#REF!</definedName>
    <definedName name="sdfs" localSheetId="8">#REF!</definedName>
    <definedName name="sdfs" localSheetId="9">#REF!</definedName>
    <definedName name="sdfs" localSheetId="10">#REF!</definedName>
    <definedName name="sdfs" localSheetId="11">#REF!</definedName>
    <definedName name="sdfs" localSheetId="12">#REF!</definedName>
    <definedName name="sdfs" localSheetId="13">#REF!</definedName>
    <definedName name="sdfs" localSheetId="14">#REF!</definedName>
    <definedName name="sdfs" localSheetId="6">#REF!</definedName>
    <definedName name="sdfs">#REF!</definedName>
    <definedName name="sdqa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dqa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Sector" localSheetId="7">#REF!</definedName>
    <definedName name="Sector" localSheetId="8">#REF!</definedName>
    <definedName name="Sector" localSheetId="9">#REF!</definedName>
    <definedName name="Sector" localSheetId="10">#REF!</definedName>
    <definedName name="Sector" localSheetId="11">#REF!</definedName>
    <definedName name="Sector" localSheetId="12">#REF!</definedName>
    <definedName name="Sector" localSheetId="13">#REF!</definedName>
    <definedName name="Sector" localSheetId="14">#REF!</definedName>
    <definedName name="Sector">#REF!</definedName>
    <definedName name="seg" localSheetId="4">#REF!</definedName>
    <definedName name="seg" localSheetId="7">#REF!</definedName>
    <definedName name="seg" localSheetId="8">#REF!</definedName>
    <definedName name="seg" localSheetId="9">#REF!</definedName>
    <definedName name="seg" localSheetId="10">#REF!</definedName>
    <definedName name="seg" localSheetId="11">#REF!</definedName>
    <definedName name="seg" localSheetId="12">#REF!</definedName>
    <definedName name="seg" localSheetId="13">#REF!</definedName>
    <definedName name="seg" localSheetId="14">#REF!</definedName>
    <definedName name="seg" localSheetId="6">#REF!</definedName>
    <definedName name="seg">#REF!</definedName>
    <definedName name="Seguro" localSheetId="4">#REF!</definedName>
    <definedName name="Seguro" localSheetId="7">#REF!</definedName>
    <definedName name="Seguro" localSheetId="8">#REF!</definedName>
    <definedName name="Seguro" localSheetId="9">#REF!</definedName>
    <definedName name="Seguro" localSheetId="10">#REF!</definedName>
    <definedName name="Seguro" localSheetId="11">#REF!</definedName>
    <definedName name="Seguro" localSheetId="12">#REF!</definedName>
    <definedName name="Seguro" localSheetId="13">#REF!</definedName>
    <definedName name="Seguro" localSheetId="14">#REF!</definedName>
    <definedName name="Seguro" localSheetId="6">#REF!</definedName>
    <definedName name="Seguro">#REF!</definedName>
    <definedName name="SEÑAL" localSheetId="4">#REF!</definedName>
    <definedName name="SEÑAL" localSheetId="7">#REF!</definedName>
    <definedName name="SEÑAL" localSheetId="8">#REF!</definedName>
    <definedName name="SEÑAL" localSheetId="9">#REF!</definedName>
    <definedName name="SEÑAL" localSheetId="10">#REF!</definedName>
    <definedName name="SEÑAL" localSheetId="11">#REF!</definedName>
    <definedName name="SEÑAL" localSheetId="12">#REF!</definedName>
    <definedName name="SEÑAL" localSheetId="13">#REF!</definedName>
    <definedName name="SEÑAL" localSheetId="14">#REF!</definedName>
    <definedName name="SEÑAL" localSheetId="6">#REF!</definedName>
    <definedName name="SEÑAL">#REF!</definedName>
    <definedName name="señaliz" localSheetId="4">#REF!</definedName>
    <definedName name="señaliz" localSheetId="7">#REF!</definedName>
    <definedName name="señaliz" localSheetId="8">#REF!</definedName>
    <definedName name="señaliz" localSheetId="9">#REF!</definedName>
    <definedName name="señaliz" localSheetId="10">#REF!</definedName>
    <definedName name="señaliz" localSheetId="11">#REF!</definedName>
    <definedName name="señaliz" localSheetId="12">#REF!</definedName>
    <definedName name="señaliz" localSheetId="13">#REF!</definedName>
    <definedName name="señaliz" localSheetId="14">#REF!</definedName>
    <definedName name="señaliz" localSheetId="6">#REF!</definedName>
    <definedName name="señaliz">#REF!</definedName>
    <definedName name="Serv" localSheetId="4">#REF!</definedName>
    <definedName name="Serv" localSheetId="7">#REF!</definedName>
    <definedName name="Serv" localSheetId="8">#REF!</definedName>
    <definedName name="Serv" localSheetId="9">#REF!</definedName>
    <definedName name="Serv" localSheetId="10">#REF!</definedName>
    <definedName name="Serv" localSheetId="11">#REF!</definedName>
    <definedName name="Serv" localSheetId="12">#REF!</definedName>
    <definedName name="Serv" localSheetId="13">#REF!</definedName>
    <definedName name="Serv" localSheetId="14">#REF!</definedName>
    <definedName name="Serv" localSheetId="6">#REF!</definedName>
    <definedName name="Serv">#REF!</definedName>
    <definedName name="SHARED_FORMULA_0_40_0_40_1" localSheetId="4">#REF!+10</definedName>
    <definedName name="SHARED_FORMULA_0_40_0_40_1" localSheetId="7">#REF!+10</definedName>
    <definedName name="SHARED_FORMULA_0_40_0_40_1" localSheetId="8">#REF!+10</definedName>
    <definedName name="SHARED_FORMULA_0_40_0_40_1" localSheetId="9">#REF!+10</definedName>
    <definedName name="SHARED_FORMULA_0_40_0_40_1" localSheetId="10">#REF!+10</definedName>
    <definedName name="SHARED_FORMULA_0_40_0_40_1" localSheetId="11">#REF!+10</definedName>
    <definedName name="SHARED_FORMULA_0_40_0_40_1" localSheetId="12">#REF!+10</definedName>
    <definedName name="SHARED_FORMULA_0_40_0_40_1" localSheetId="13">#REF!+10</definedName>
    <definedName name="SHARED_FORMULA_0_40_0_40_1" localSheetId="14">#REF!+10</definedName>
    <definedName name="SHARED_FORMULA_0_40_0_40_1" localSheetId="6">#REF!+10</definedName>
    <definedName name="SHARED_FORMULA_0_40_0_40_1">#REF!+10</definedName>
    <definedName name="SHARED_FORMULA_0_72_0_72_1" localSheetId="4">#REF!+10</definedName>
    <definedName name="SHARED_FORMULA_0_72_0_72_1" localSheetId="7">#REF!+10</definedName>
    <definedName name="SHARED_FORMULA_0_72_0_72_1" localSheetId="8">#REF!+10</definedName>
    <definedName name="SHARED_FORMULA_0_72_0_72_1" localSheetId="9">#REF!+10</definedName>
    <definedName name="SHARED_FORMULA_0_72_0_72_1" localSheetId="10">#REF!+10</definedName>
    <definedName name="SHARED_FORMULA_0_72_0_72_1" localSheetId="11">#REF!+10</definedName>
    <definedName name="SHARED_FORMULA_0_72_0_72_1" localSheetId="12">#REF!+10</definedName>
    <definedName name="SHARED_FORMULA_0_72_0_72_1" localSheetId="13">#REF!+10</definedName>
    <definedName name="SHARED_FORMULA_0_72_0_72_1" localSheetId="14">#REF!+10</definedName>
    <definedName name="SHARED_FORMULA_0_72_0_72_1" localSheetId="6">#REF!+10</definedName>
    <definedName name="SHARED_FORMULA_0_72_0_72_1">#REF!+10</definedName>
    <definedName name="SHARED_FORMULA_0_8_0_8_1" localSheetId="4">#REF!+10</definedName>
    <definedName name="SHARED_FORMULA_0_8_0_8_1" localSheetId="7">#REF!+10</definedName>
    <definedName name="SHARED_FORMULA_0_8_0_8_1" localSheetId="8">#REF!+10</definedName>
    <definedName name="SHARED_FORMULA_0_8_0_8_1" localSheetId="9">#REF!+10</definedName>
    <definedName name="SHARED_FORMULA_0_8_0_8_1" localSheetId="10">#REF!+10</definedName>
    <definedName name="SHARED_FORMULA_0_8_0_8_1" localSheetId="11">#REF!+10</definedName>
    <definedName name="SHARED_FORMULA_0_8_0_8_1" localSheetId="12">#REF!+10</definedName>
    <definedName name="SHARED_FORMULA_0_8_0_8_1" localSheetId="13">#REF!+10</definedName>
    <definedName name="SHARED_FORMULA_0_8_0_8_1" localSheetId="14">#REF!+10</definedName>
    <definedName name="SHARED_FORMULA_0_8_0_8_1" localSheetId="6">#REF!+10</definedName>
    <definedName name="SHARED_FORMULA_0_8_0_8_1">#REF!+10</definedName>
    <definedName name="SHARED_FORMULA_5_64_5_64_0" localSheetId="4">SUM(#REF!*#REF!)</definedName>
    <definedName name="SHARED_FORMULA_5_64_5_64_0" localSheetId="7">SUM(#REF!*#REF!)</definedName>
    <definedName name="SHARED_FORMULA_5_64_5_64_0" localSheetId="8">SUM(#REF!*#REF!)</definedName>
    <definedName name="SHARED_FORMULA_5_64_5_64_0" localSheetId="9">SUM(#REF!*#REF!)</definedName>
    <definedName name="SHARED_FORMULA_5_64_5_64_0" localSheetId="10">SUM(#REF!*#REF!)</definedName>
    <definedName name="SHARED_FORMULA_5_64_5_64_0" localSheetId="11">SUM(#REF!*#REF!)</definedName>
    <definedName name="SHARED_FORMULA_5_64_5_64_0" localSheetId="12">SUM(#REF!*#REF!)</definedName>
    <definedName name="SHARED_FORMULA_5_64_5_64_0" localSheetId="13">SUM(#REF!*#REF!)</definedName>
    <definedName name="SHARED_FORMULA_5_64_5_64_0" localSheetId="14">SUM(#REF!*#REF!)</definedName>
    <definedName name="SHARED_FORMULA_5_64_5_64_0" localSheetId="6">SUM(#REF!*#REF!)</definedName>
    <definedName name="SHARED_FORMULA_5_64_5_64_0">SUM(#REF!*#REF!)</definedName>
    <definedName name="SHARED_FORMULA_5_80_5_80_0" localSheetId="4">SUM(#REF!*#REF!)</definedName>
    <definedName name="SHARED_FORMULA_5_80_5_80_0" localSheetId="7">SUM(#REF!*#REF!)</definedName>
    <definedName name="SHARED_FORMULA_5_80_5_80_0" localSheetId="8">SUM(#REF!*#REF!)</definedName>
    <definedName name="SHARED_FORMULA_5_80_5_80_0" localSheetId="9">SUM(#REF!*#REF!)</definedName>
    <definedName name="SHARED_FORMULA_5_80_5_80_0" localSheetId="10">SUM(#REF!*#REF!)</definedName>
    <definedName name="SHARED_FORMULA_5_80_5_80_0" localSheetId="11">SUM(#REF!*#REF!)</definedName>
    <definedName name="SHARED_FORMULA_5_80_5_80_0" localSheetId="12">SUM(#REF!*#REF!)</definedName>
    <definedName name="SHARED_FORMULA_5_80_5_80_0" localSheetId="13">SUM(#REF!*#REF!)</definedName>
    <definedName name="SHARED_FORMULA_5_80_5_80_0" localSheetId="14">SUM(#REF!*#REF!)</definedName>
    <definedName name="SHARED_FORMULA_5_80_5_80_0" localSheetId="6">SUM(#REF!*#REF!)</definedName>
    <definedName name="SHARED_FORMULA_5_80_5_80_0">SUM(#REF!*#REF!)</definedName>
    <definedName name="SHARED_FORMULA_5_91_5_91_0" localSheetId="4">#REF!*#REF!</definedName>
    <definedName name="SHARED_FORMULA_5_91_5_91_0" localSheetId="7">#REF!*#REF!</definedName>
    <definedName name="SHARED_FORMULA_5_91_5_91_0" localSheetId="8">#REF!*#REF!</definedName>
    <definedName name="SHARED_FORMULA_5_91_5_91_0" localSheetId="9">#REF!*#REF!</definedName>
    <definedName name="SHARED_FORMULA_5_91_5_91_0" localSheetId="10">#REF!*#REF!</definedName>
    <definedName name="SHARED_FORMULA_5_91_5_91_0" localSheetId="11">#REF!*#REF!</definedName>
    <definedName name="SHARED_FORMULA_5_91_5_91_0" localSheetId="12">#REF!*#REF!</definedName>
    <definedName name="SHARED_FORMULA_5_91_5_91_0" localSheetId="13">#REF!*#REF!</definedName>
    <definedName name="SHARED_FORMULA_5_91_5_91_0" localSheetId="14">#REF!*#REF!</definedName>
    <definedName name="SHARED_FORMULA_5_91_5_91_0" localSheetId="6">#REF!*#REF!</definedName>
    <definedName name="SHARED_FORMULA_5_91_5_91_0">#REF!*#REF!</definedName>
    <definedName name="SI" localSheetId="4">#REF!</definedName>
    <definedName name="SI" localSheetId="7">#REF!</definedName>
    <definedName name="SI" localSheetId="8">#REF!</definedName>
    <definedName name="SI" localSheetId="9">#REF!</definedName>
    <definedName name="SI" localSheetId="10">#REF!</definedName>
    <definedName name="SI" localSheetId="11">#REF!</definedName>
    <definedName name="SI" localSheetId="12">#REF!</definedName>
    <definedName name="SI" localSheetId="13">#REF!</definedName>
    <definedName name="SI" localSheetId="14">#REF!</definedName>
    <definedName name="SI" localSheetId="6">#REF!</definedName>
    <definedName name="SI">#REF!</definedName>
    <definedName name="srgf" localSheetId="4" hidden="1">#REF!</definedName>
    <definedName name="srgf" localSheetId="7" hidden="1">#REF!</definedName>
    <definedName name="srgf" localSheetId="8" hidden="1">#REF!</definedName>
    <definedName name="srgf" localSheetId="9" hidden="1">#REF!</definedName>
    <definedName name="srgf" localSheetId="10" hidden="1">#REF!</definedName>
    <definedName name="srgf" localSheetId="11" hidden="1">#REF!</definedName>
    <definedName name="srgf" localSheetId="12" hidden="1">#REF!</definedName>
    <definedName name="srgf" localSheetId="13" hidden="1">#REF!</definedName>
    <definedName name="srgf" localSheetId="14" hidden="1">#REF!</definedName>
    <definedName name="srgf" localSheetId="6" hidden="1">#REF!</definedName>
    <definedName name="srgf" hidden="1">#REF!</definedName>
    <definedName name="srghrs" localSheetId="4" hidden="1">#REF!</definedName>
    <definedName name="srghrs" localSheetId="7" hidden="1">#REF!</definedName>
    <definedName name="srghrs" localSheetId="8" hidden="1">#REF!</definedName>
    <definedName name="srghrs" localSheetId="9" hidden="1">#REF!</definedName>
    <definedName name="srghrs" localSheetId="10" hidden="1">#REF!</definedName>
    <definedName name="srghrs" localSheetId="11" hidden="1">#REF!</definedName>
    <definedName name="srghrs" localSheetId="12" hidden="1">#REF!</definedName>
    <definedName name="srghrs" localSheetId="13" hidden="1">#REF!</definedName>
    <definedName name="srghrs" localSheetId="14" hidden="1">#REF!</definedName>
    <definedName name="srghrs" localSheetId="6" hidden="1">#REF!</definedName>
    <definedName name="srghrs" hidden="1">#REF!</definedName>
    <definedName name="SS" localSheetId="4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 localSheetId="13">#REF!</definedName>
    <definedName name="SS" localSheetId="14">#REF!</definedName>
    <definedName name="SS" localSheetId="6">#REF!</definedName>
    <definedName name="SS">#REF!</definedName>
    <definedName name="SSS" localSheetId="4">#REF!</definedName>
    <definedName name="SSS" localSheetId="7">#REF!</definedName>
    <definedName name="SSS" localSheetId="8">#REF!</definedName>
    <definedName name="SSS" localSheetId="9">#REF!</definedName>
    <definedName name="SSS" localSheetId="10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6">#REF!</definedName>
    <definedName name="SSS">#REF!</definedName>
    <definedName name="SubTot1Adicionales" localSheetId="4">SUM(#REF!,#REF!,#REF!,#REF!,#REF!,#REF!,#REF!,#REF!,#REF!,#REF!,#REF!,#REF!,#REF!,#REF!,#REF!,#REF!,#REF!,#REF!,#REF!,#REF!)</definedName>
    <definedName name="SubTot1Adicionales" localSheetId="7">SUM(#REF!,#REF!,#REF!,#REF!,#REF!,#REF!,#REF!,#REF!,#REF!,#REF!,#REF!,#REF!,#REF!,#REF!,#REF!,#REF!,#REF!,#REF!,#REF!,#REF!)</definedName>
    <definedName name="SubTot1Adicionales" localSheetId="8">SUM(#REF!,#REF!,#REF!,#REF!,#REF!,#REF!,#REF!,#REF!,#REF!,#REF!,#REF!,#REF!,#REF!,#REF!,#REF!,#REF!,#REF!,#REF!,#REF!,#REF!)</definedName>
    <definedName name="SubTot1Adicionales" localSheetId="9">SUM(#REF!,#REF!,#REF!,#REF!,#REF!,#REF!,#REF!,#REF!,#REF!,#REF!,#REF!,#REF!,#REF!,#REF!,#REF!,#REF!,#REF!,#REF!,#REF!,#REF!)</definedName>
    <definedName name="SubTot1Adicionales" localSheetId="10">SUM(#REF!,#REF!,#REF!,#REF!,#REF!,#REF!,#REF!,#REF!,#REF!,#REF!,#REF!,#REF!,#REF!,#REF!,#REF!,#REF!,#REF!,#REF!,#REF!,#REF!)</definedName>
    <definedName name="SubTot1Adicionales" localSheetId="11">SUM(#REF!,#REF!,#REF!,#REF!,#REF!,#REF!,#REF!,#REF!,#REF!,#REF!,#REF!,#REF!,#REF!,#REF!,#REF!,#REF!,#REF!,#REF!,#REF!,#REF!)</definedName>
    <definedName name="SubTot1Adicionales" localSheetId="12">SUM(#REF!,#REF!,#REF!,#REF!,#REF!,#REF!,#REF!,#REF!,#REF!,#REF!,#REF!,#REF!,#REF!,#REF!,#REF!,#REF!,#REF!,#REF!,#REF!,#REF!)</definedName>
    <definedName name="SubTot1Adicionales" localSheetId="13">SUM(#REF!,#REF!,#REF!,#REF!,#REF!,#REF!,#REF!,#REF!,#REF!,#REF!,#REF!,#REF!,#REF!,#REF!,#REF!,#REF!,#REF!,#REF!,#REF!,#REF!)</definedName>
    <definedName name="SubTot1Adicionales" localSheetId="14">SUM(#REF!,#REF!,#REF!,#REF!,#REF!,#REF!,#REF!,#REF!,#REF!,#REF!,#REF!,#REF!,#REF!,#REF!,#REF!,#REF!,#REF!,#REF!,#REF!,#REF!)</definedName>
    <definedName name="SubTot1Adicionales" localSheetId="6">SUM(#REF!,#REF!,#REF!,#REF!,#REF!,#REF!,#REF!,#REF!,#REF!,#REF!,#REF!,#REF!,#REF!,#REF!,#REF!,#REF!,#REF!,#REF!,#REF!,#REF!)</definedName>
    <definedName name="SubTot1Adicionales">SUM(#REF!,#REF!,#REF!,#REF!,#REF!,#REF!,#REF!,#REF!,#REF!,#REF!,#REF!,#REF!,#REF!,#REF!,#REF!,#REF!,#REF!,#REF!,#REF!,#REF!)</definedName>
    <definedName name="SubTot2GtosAdicionales" localSheetId="4">SUM(#REF!,#REF!,#REF!,#REF!,#REF!,#REF!,#REF!,#REF!)</definedName>
    <definedName name="SubTot2GtosAdicionales" localSheetId="7">SUM(#REF!,#REF!,#REF!,#REF!,#REF!,#REF!,#REF!,#REF!)</definedName>
    <definedName name="SubTot2GtosAdicionales" localSheetId="8">SUM(#REF!,#REF!,#REF!,#REF!,#REF!,#REF!,#REF!,#REF!)</definedName>
    <definedName name="SubTot2GtosAdicionales" localSheetId="9">SUM(#REF!,#REF!,#REF!,#REF!,#REF!,#REF!,#REF!,#REF!)</definedName>
    <definedName name="SubTot2GtosAdicionales" localSheetId="10">SUM(#REF!,#REF!,#REF!,#REF!,#REF!,#REF!,#REF!,#REF!)</definedName>
    <definedName name="SubTot2GtosAdicionales" localSheetId="11">SUM(#REF!,#REF!,#REF!,#REF!,#REF!,#REF!,#REF!,#REF!)</definedName>
    <definedName name="SubTot2GtosAdicionales" localSheetId="12">SUM(#REF!,#REF!,#REF!,#REF!,#REF!,#REF!,#REF!,#REF!)</definedName>
    <definedName name="SubTot2GtosAdicionales" localSheetId="13">SUM(#REF!,#REF!,#REF!,#REF!,#REF!,#REF!,#REF!,#REF!)</definedName>
    <definedName name="SubTot2GtosAdicionales" localSheetId="14">SUM(#REF!,#REF!,#REF!,#REF!,#REF!,#REF!,#REF!,#REF!)</definedName>
    <definedName name="SubTot2GtosAdicionales" localSheetId="6">SUM(#REF!,#REF!,#REF!,#REF!,#REF!,#REF!,#REF!,#REF!)</definedName>
    <definedName name="SubTot2GtosAdicionales">SUM(#REF!,#REF!,#REF!,#REF!,#REF!,#REF!,#REF!,#REF!)</definedName>
    <definedName name="suelo" localSheetId="4">#REF!</definedName>
    <definedName name="suelo" localSheetId="7">#REF!</definedName>
    <definedName name="suelo" localSheetId="8">#REF!</definedName>
    <definedName name="suelo" localSheetId="9">#REF!</definedName>
    <definedName name="suelo" localSheetId="10">#REF!</definedName>
    <definedName name="suelo" localSheetId="11">#REF!</definedName>
    <definedName name="suelo" localSheetId="12">#REF!</definedName>
    <definedName name="suelo" localSheetId="13">#REF!</definedName>
    <definedName name="suelo" localSheetId="14">#REF!</definedName>
    <definedName name="suelo" localSheetId="6">#REF!</definedName>
    <definedName name="suelo">#REF!</definedName>
    <definedName name="SUELO_P" localSheetId="4">#REF!</definedName>
    <definedName name="SUELO_P" localSheetId="7">#REF!</definedName>
    <definedName name="SUELO_P" localSheetId="8">#REF!</definedName>
    <definedName name="SUELO_P" localSheetId="9">#REF!</definedName>
    <definedName name="SUELO_P" localSheetId="10">#REF!</definedName>
    <definedName name="SUELO_P" localSheetId="11">#REF!</definedName>
    <definedName name="SUELO_P" localSheetId="12">#REF!</definedName>
    <definedName name="SUELO_P" localSheetId="13">#REF!</definedName>
    <definedName name="SUELO_P" localSheetId="14">#REF!</definedName>
    <definedName name="SUELO_P" localSheetId="6">#REF!</definedName>
    <definedName name="SUELO_P">#REF!</definedName>
    <definedName name="suma" localSheetId="4">#REF!</definedName>
    <definedName name="suma" localSheetId="7">#REF!</definedName>
    <definedName name="suma" localSheetId="8">#REF!</definedName>
    <definedName name="suma" localSheetId="9">#REF!</definedName>
    <definedName name="suma" localSheetId="10">#REF!</definedName>
    <definedName name="suma" localSheetId="11">#REF!</definedName>
    <definedName name="suma" localSheetId="12">#REF!</definedName>
    <definedName name="suma" localSheetId="13">#REF!</definedName>
    <definedName name="suma" localSheetId="14">#REF!</definedName>
    <definedName name="suma" localSheetId="6">#REF!</definedName>
    <definedName name="suma">#REF!</definedName>
    <definedName name="SumaTotalM2Comercios" localSheetId="4">SUM(#REF!,#REF!,#REF!,#REF!,#REF!,#REF!,#REF!,#REF!)</definedName>
    <definedName name="SumaTotalM2Comercios" localSheetId="7">SUM(#REF!,#REF!,#REF!,#REF!,#REF!,#REF!,#REF!,#REF!)</definedName>
    <definedName name="SumaTotalM2Comercios" localSheetId="8">SUM(#REF!,#REF!,#REF!,#REF!,#REF!,#REF!,#REF!,#REF!)</definedName>
    <definedName name="SumaTotalM2Comercios" localSheetId="9">SUM(#REF!,#REF!,#REF!,#REF!,#REF!,#REF!,#REF!,#REF!)</definedName>
    <definedName name="SumaTotalM2Comercios" localSheetId="10">SUM(#REF!,#REF!,#REF!,#REF!,#REF!,#REF!,#REF!,#REF!)</definedName>
    <definedName name="SumaTotalM2Comercios" localSheetId="11">SUM(#REF!,#REF!,#REF!,#REF!,#REF!,#REF!,#REF!,#REF!)</definedName>
    <definedName name="SumaTotalM2Comercios" localSheetId="12">SUM(#REF!,#REF!,#REF!,#REF!,#REF!,#REF!,#REF!,#REF!)</definedName>
    <definedName name="SumaTotalM2Comercios" localSheetId="13">SUM(#REF!,#REF!,#REF!,#REF!,#REF!,#REF!,#REF!,#REF!)</definedName>
    <definedName name="SumaTotalM2Comercios" localSheetId="14">SUM(#REF!,#REF!,#REF!,#REF!,#REF!,#REF!,#REF!,#REF!)</definedName>
    <definedName name="SumaTotalM2Comercios" localSheetId="6">SUM(#REF!,#REF!,#REF!,#REF!,#REF!,#REF!,#REF!,#REF!)</definedName>
    <definedName name="SumaTotalM2Comercios">SUM(#REF!,#REF!,#REF!,#REF!,#REF!,#REF!,#REF!,#REF!)</definedName>
    <definedName name="super" localSheetId="4">#REF!</definedName>
    <definedName name="super" localSheetId="7">#REF!</definedName>
    <definedName name="super" localSheetId="8">#REF!</definedName>
    <definedName name="super" localSheetId="9">#REF!</definedName>
    <definedName name="super" localSheetId="10">#REF!</definedName>
    <definedName name="super" localSheetId="11">#REF!</definedName>
    <definedName name="super" localSheetId="12">#REF!</definedName>
    <definedName name="super" localSheetId="13">#REF!</definedName>
    <definedName name="super" localSheetId="14">#REF!</definedName>
    <definedName name="super" localSheetId="6">#REF!</definedName>
    <definedName name="super">#REF!</definedName>
    <definedName name="T" localSheetId="4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 localSheetId="11">#REF!</definedName>
    <definedName name="T" localSheetId="12">#REF!</definedName>
    <definedName name="T" localSheetId="13">#REF!</definedName>
    <definedName name="T" localSheetId="14">#REF!</definedName>
    <definedName name="T" localSheetId="6">#REF!</definedName>
    <definedName name="T">#REF!</definedName>
    <definedName name="T_201" localSheetId="4">#REF!</definedName>
    <definedName name="T_201" localSheetId="7">#REF!</definedName>
    <definedName name="T_201" localSheetId="8">#REF!</definedName>
    <definedName name="T_201" localSheetId="9">#REF!</definedName>
    <definedName name="T_201" localSheetId="10">#REF!</definedName>
    <definedName name="T_201" localSheetId="11">#REF!</definedName>
    <definedName name="T_201" localSheetId="12">#REF!</definedName>
    <definedName name="T_201" localSheetId="13">#REF!</definedName>
    <definedName name="T_201" localSheetId="14">#REF!</definedName>
    <definedName name="T_201" localSheetId="6">#REF!</definedName>
    <definedName name="T_201">#REF!</definedName>
    <definedName name="T_202" localSheetId="4">#REF!</definedName>
    <definedName name="T_202" localSheetId="7">#REF!</definedName>
    <definedName name="T_202" localSheetId="8">#REF!</definedName>
    <definedName name="T_202" localSheetId="9">#REF!</definedName>
    <definedName name="T_202" localSheetId="10">#REF!</definedName>
    <definedName name="T_202" localSheetId="11">#REF!</definedName>
    <definedName name="T_202" localSheetId="12">#REF!</definedName>
    <definedName name="T_202" localSheetId="13">#REF!</definedName>
    <definedName name="T_202" localSheetId="14">#REF!</definedName>
    <definedName name="T_202" localSheetId="6">#REF!</definedName>
    <definedName name="T_202">#REF!</definedName>
    <definedName name="T_203" localSheetId="4">#REF!</definedName>
    <definedName name="T_203" localSheetId="7">#REF!</definedName>
    <definedName name="T_203" localSheetId="8">#REF!</definedName>
    <definedName name="T_203" localSheetId="9">#REF!</definedName>
    <definedName name="T_203" localSheetId="10">#REF!</definedName>
    <definedName name="T_203" localSheetId="11">#REF!</definedName>
    <definedName name="T_203" localSheetId="12">#REF!</definedName>
    <definedName name="T_203" localSheetId="13">#REF!</definedName>
    <definedName name="T_203" localSheetId="14">#REF!</definedName>
    <definedName name="T_203" localSheetId="6">#REF!</definedName>
    <definedName name="T_203">#REF!</definedName>
    <definedName name="T_203A" localSheetId="4">#REF!</definedName>
    <definedName name="T_203A" localSheetId="7">#REF!</definedName>
    <definedName name="T_203A" localSheetId="8">#REF!</definedName>
    <definedName name="T_203A" localSheetId="9">#REF!</definedName>
    <definedName name="T_203A" localSheetId="10">#REF!</definedName>
    <definedName name="T_203A" localSheetId="11">#REF!</definedName>
    <definedName name="T_203A" localSheetId="12">#REF!</definedName>
    <definedName name="T_203A" localSheetId="13">#REF!</definedName>
    <definedName name="T_203A" localSheetId="14">#REF!</definedName>
    <definedName name="T_203A" localSheetId="6">#REF!</definedName>
    <definedName name="T_203A">#REF!</definedName>
    <definedName name="T_203B" localSheetId="4">#REF!</definedName>
    <definedName name="T_203B" localSheetId="7">#REF!</definedName>
    <definedName name="T_203B" localSheetId="8">#REF!</definedName>
    <definedName name="T_203B" localSheetId="9">#REF!</definedName>
    <definedName name="T_203B" localSheetId="10">#REF!</definedName>
    <definedName name="T_203B" localSheetId="11">#REF!</definedName>
    <definedName name="T_203B" localSheetId="12">#REF!</definedName>
    <definedName name="T_203B" localSheetId="13">#REF!</definedName>
    <definedName name="T_203B" localSheetId="14">#REF!</definedName>
    <definedName name="T_203B" localSheetId="6">#REF!</definedName>
    <definedName name="T_203B">#REF!</definedName>
    <definedName name="T_203C" localSheetId="4">#REF!</definedName>
    <definedName name="T_203C" localSheetId="7">#REF!</definedName>
    <definedName name="T_203C" localSheetId="8">#REF!</definedName>
    <definedName name="T_203C" localSheetId="9">#REF!</definedName>
    <definedName name="T_203C" localSheetId="10">#REF!</definedName>
    <definedName name="T_203C" localSheetId="11">#REF!</definedName>
    <definedName name="T_203C" localSheetId="12">#REF!</definedName>
    <definedName name="T_203C" localSheetId="13">#REF!</definedName>
    <definedName name="T_203C" localSheetId="14">#REF!</definedName>
    <definedName name="T_203C" localSheetId="6">#REF!</definedName>
    <definedName name="T_203C">#REF!</definedName>
    <definedName name="T_203D" localSheetId="4">#REF!</definedName>
    <definedName name="T_203D" localSheetId="7">#REF!</definedName>
    <definedName name="T_203D" localSheetId="8">#REF!</definedName>
    <definedName name="T_203D" localSheetId="9">#REF!</definedName>
    <definedName name="T_203D" localSheetId="10">#REF!</definedName>
    <definedName name="T_203D" localSheetId="11">#REF!</definedName>
    <definedName name="T_203D" localSheetId="12">#REF!</definedName>
    <definedName name="T_203D" localSheetId="13">#REF!</definedName>
    <definedName name="T_203D" localSheetId="14">#REF!</definedName>
    <definedName name="T_203D" localSheetId="6">#REF!</definedName>
    <definedName name="T_203D">#REF!</definedName>
    <definedName name="T_203F" localSheetId="4">#REF!</definedName>
    <definedName name="T_203F" localSheetId="7">#REF!</definedName>
    <definedName name="T_203F" localSheetId="8">#REF!</definedName>
    <definedName name="T_203F" localSheetId="9">#REF!</definedName>
    <definedName name="T_203F" localSheetId="10">#REF!</definedName>
    <definedName name="T_203F" localSheetId="11">#REF!</definedName>
    <definedName name="T_203F" localSheetId="12">#REF!</definedName>
    <definedName name="T_203F" localSheetId="13">#REF!</definedName>
    <definedName name="T_203F" localSheetId="14">#REF!</definedName>
    <definedName name="T_203F" localSheetId="6">#REF!</definedName>
    <definedName name="T_203F">#REF!</definedName>
    <definedName name="T_303" localSheetId="4">#REF!</definedName>
    <definedName name="T_303" localSheetId="7">#REF!</definedName>
    <definedName name="T_303" localSheetId="8">#REF!</definedName>
    <definedName name="T_303" localSheetId="9">#REF!</definedName>
    <definedName name="T_303" localSheetId="10">#REF!</definedName>
    <definedName name="T_303" localSheetId="11">#REF!</definedName>
    <definedName name="T_303" localSheetId="12">#REF!</definedName>
    <definedName name="T_303" localSheetId="13">#REF!</definedName>
    <definedName name="T_303" localSheetId="14">#REF!</definedName>
    <definedName name="T_303" localSheetId="6">#REF!</definedName>
    <definedName name="T_303">#REF!</definedName>
    <definedName name="T_320" localSheetId="4">#REF!</definedName>
    <definedName name="T_320" localSheetId="7">#REF!</definedName>
    <definedName name="T_320" localSheetId="8">#REF!</definedName>
    <definedName name="T_320" localSheetId="9">#REF!</definedName>
    <definedName name="T_320" localSheetId="10">#REF!</definedName>
    <definedName name="T_320" localSheetId="11">#REF!</definedName>
    <definedName name="T_320" localSheetId="12">#REF!</definedName>
    <definedName name="T_320" localSheetId="13">#REF!</definedName>
    <definedName name="T_320" localSheetId="14">#REF!</definedName>
    <definedName name="T_320" localSheetId="6">#REF!</definedName>
    <definedName name="T_320">#REF!</definedName>
    <definedName name="T_320A" localSheetId="4">#REF!</definedName>
    <definedName name="T_320A" localSheetId="7">#REF!</definedName>
    <definedName name="T_320A" localSheetId="8">#REF!</definedName>
    <definedName name="T_320A" localSheetId="9">#REF!</definedName>
    <definedName name="T_320A" localSheetId="10">#REF!</definedName>
    <definedName name="T_320A" localSheetId="11">#REF!</definedName>
    <definedName name="T_320A" localSheetId="12">#REF!</definedName>
    <definedName name="T_320A" localSheetId="13">#REF!</definedName>
    <definedName name="T_320A" localSheetId="14">#REF!</definedName>
    <definedName name="T_320A" localSheetId="6">#REF!</definedName>
    <definedName name="T_320A">#REF!</definedName>
    <definedName name="T_321" localSheetId="4">#REF!</definedName>
    <definedName name="T_321" localSheetId="7">#REF!</definedName>
    <definedName name="T_321" localSheetId="8">#REF!</definedName>
    <definedName name="T_321" localSheetId="9">#REF!</definedName>
    <definedName name="T_321" localSheetId="10">#REF!</definedName>
    <definedName name="T_321" localSheetId="11">#REF!</definedName>
    <definedName name="T_321" localSheetId="12">#REF!</definedName>
    <definedName name="T_321" localSheetId="13">#REF!</definedName>
    <definedName name="T_321" localSheetId="14">#REF!</definedName>
    <definedName name="T_321" localSheetId="6">#REF!</definedName>
    <definedName name="T_321">#REF!</definedName>
    <definedName name="T_322" localSheetId="4">#REF!</definedName>
    <definedName name="T_322" localSheetId="7">#REF!</definedName>
    <definedName name="T_322" localSheetId="8">#REF!</definedName>
    <definedName name="T_322" localSheetId="9">#REF!</definedName>
    <definedName name="T_322" localSheetId="10">#REF!</definedName>
    <definedName name="T_322" localSheetId="11">#REF!</definedName>
    <definedName name="T_322" localSheetId="12">#REF!</definedName>
    <definedName name="T_322" localSheetId="13">#REF!</definedName>
    <definedName name="T_322" localSheetId="14">#REF!</definedName>
    <definedName name="T_322" localSheetId="6">#REF!</definedName>
    <definedName name="T_322">#REF!</definedName>
    <definedName name="T_323" localSheetId="4">#REF!</definedName>
    <definedName name="T_323" localSheetId="7">#REF!</definedName>
    <definedName name="T_323" localSheetId="8">#REF!</definedName>
    <definedName name="T_323" localSheetId="9">#REF!</definedName>
    <definedName name="T_323" localSheetId="10">#REF!</definedName>
    <definedName name="T_323" localSheetId="11">#REF!</definedName>
    <definedName name="T_323" localSheetId="12">#REF!</definedName>
    <definedName name="T_323" localSheetId="13">#REF!</definedName>
    <definedName name="T_323" localSheetId="14">#REF!</definedName>
    <definedName name="T_323" localSheetId="6">#REF!</definedName>
    <definedName name="T_323">#REF!</definedName>
    <definedName name="T_403A" localSheetId="4">#REF!</definedName>
    <definedName name="T_403A" localSheetId="7">#REF!</definedName>
    <definedName name="T_403A" localSheetId="8">#REF!</definedName>
    <definedName name="T_403A" localSheetId="9">#REF!</definedName>
    <definedName name="T_403A" localSheetId="10">#REF!</definedName>
    <definedName name="T_403A" localSheetId="11">#REF!</definedName>
    <definedName name="T_403A" localSheetId="12">#REF!</definedName>
    <definedName name="T_403A" localSheetId="13">#REF!</definedName>
    <definedName name="T_403A" localSheetId="14">#REF!</definedName>
    <definedName name="T_403A" localSheetId="6">#REF!</definedName>
    <definedName name="T_403A">#REF!</definedName>
    <definedName name="T_403B" localSheetId="4">#REF!</definedName>
    <definedName name="T_403B" localSheetId="7">#REF!</definedName>
    <definedName name="T_403B" localSheetId="8">#REF!</definedName>
    <definedName name="T_403B" localSheetId="9">#REF!</definedName>
    <definedName name="T_403B" localSheetId="10">#REF!</definedName>
    <definedName name="T_403B" localSheetId="11">#REF!</definedName>
    <definedName name="T_403B" localSheetId="12">#REF!</definedName>
    <definedName name="T_403B" localSheetId="13">#REF!</definedName>
    <definedName name="T_403B" localSheetId="14">#REF!</definedName>
    <definedName name="T_403B" localSheetId="6">#REF!</definedName>
    <definedName name="T_403B">#REF!</definedName>
    <definedName name="T_407" localSheetId="4">#REF!</definedName>
    <definedName name="T_407" localSheetId="7">#REF!</definedName>
    <definedName name="T_407" localSheetId="8">#REF!</definedName>
    <definedName name="T_407" localSheetId="9">#REF!</definedName>
    <definedName name="T_407" localSheetId="10">#REF!</definedName>
    <definedName name="T_407" localSheetId="11">#REF!</definedName>
    <definedName name="T_407" localSheetId="12">#REF!</definedName>
    <definedName name="T_407" localSheetId="13">#REF!</definedName>
    <definedName name="T_407" localSheetId="14">#REF!</definedName>
    <definedName name="T_407" localSheetId="6">#REF!</definedName>
    <definedName name="T_407">#REF!</definedName>
    <definedName name="T_408" localSheetId="4">#REF!</definedName>
    <definedName name="T_408" localSheetId="7">#REF!</definedName>
    <definedName name="T_408" localSheetId="8">#REF!</definedName>
    <definedName name="T_408" localSheetId="9">#REF!</definedName>
    <definedName name="T_408" localSheetId="10">#REF!</definedName>
    <definedName name="T_408" localSheetId="11">#REF!</definedName>
    <definedName name="T_408" localSheetId="12">#REF!</definedName>
    <definedName name="T_408" localSheetId="13">#REF!</definedName>
    <definedName name="T_408" localSheetId="14">#REF!</definedName>
    <definedName name="T_408" localSheetId="6">#REF!</definedName>
    <definedName name="T_408">#REF!</definedName>
    <definedName name="T_600A" localSheetId="4">#REF!</definedName>
    <definedName name="T_600A" localSheetId="7">#REF!</definedName>
    <definedName name="T_600A" localSheetId="8">#REF!</definedName>
    <definedName name="T_600A" localSheetId="9">#REF!</definedName>
    <definedName name="T_600A" localSheetId="10">#REF!</definedName>
    <definedName name="T_600A" localSheetId="11">#REF!</definedName>
    <definedName name="T_600A" localSheetId="12">#REF!</definedName>
    <definedName name="T_600A" localSheetId="13">#REF!</definedName>
    <definedName name="T_600A" localSheetId="14">#REF!</definedName>
    <definedName name="T_600A" localSheetId="6">#REF!</definedName>
    <definedName name="T_600A">#REF!</definedName>
    <definedName name="T_600B" localSheetId="4">#REF!</definedName>
    <definedName name="T_600B" localSheetId="7">#REF!</definedName>
    <definedName name="T_600B" localSheetId="8">#REF!</definedName>
    <definedName name="T_600B" localSheetId="9">#REF!</definedName>
    <definedName name="T_600B" localSheetId="10">#REF!</definedName>
    <definedName name="T_600B" localSheetId="11">#REF!</definedName>
    <definedName name="T_600B" localSheetId="12">#REF!</definedName>
    <definedName name="T_600B" localSheetId="13">#REF!</definedName>
    <definedName name="T_600B" localSheetId="14">#REF!</definedName>
    <definedName name="T_600B" localSheetId="6">#REF!</definedName>
    <definedName name="T_600B">#REF!</definedName>
    <definedName name="T_601_1" localSheetId="4">#REF!</definedName>
    <definedName name="T_601_1" localSheetId="7">#REF!</definedName>
    <definedName name="T_601_1" localSheetId="8">#REF!</definedName>
    <definedName name="T_601_1" localSheetId="9">#REF!</definedName>
    <definedName name="T_601_1" localSheetId="10">#REF!</definedName>
    <definedName name="T_601_1" localSheetId="11">#REF!</definedName>
    <definedName name="T_601_1" localSheetId="12">#REF!</definedName>
    <definedName name="T_601_1" localSheetId="13">#REF!</definedName>
    <definedName name="T_601_1" localSheetId="14">#REF!</definedName>
    <definedName name="T_601_1" localSheetId="6">#REF!</definedName>
    <definedName name="T_601_1">#REF!</definedName>
    <definedName name="T_601_2" localSheetId="4">#REF!</definedName>
    <definedName name="T_601_2" localSheetId="7">#REF!</definedName>
    <definedName name="T_601_2" localSheetId="8">#REF!</definedName>
    <definedName name="T_601_2" localSheetId="9">#REF!</definedName>
    <definedName name="T_601_2" localSheetId="10">#REF!</definedName>
    <definedName name="T_601_2" localSheetId="11">#REF!</definedName>
    <definedName name="T_601_2" localSheetId="12">#REF!</definedName>
    <definedName name="T_601_2" localSheetId="13">#REF!</definedName>
    <definedName name="T_601_2" localSheetId="14">#REF!</definedName>
    <definedName name="T_601_2" localSheetId="6">#REF!</definedName>
    <definedName name="T_601_2">#REF!</definedName>
    <definedName name="T_601_B" localSheetId="4">#REF!</definedName>
    <definedName name="T_601_B" localSheetId="7">#REF!</definedName>
    <definedName name="T_601_B" localSheetId="8">#REF!</definedName>
    <definedName name="T_601_B" localSheetId="9">#REF!</definedName>
    <definedName name="T_601_B" localSheetId="10">#REF!</definedName>
    <definedName name="T_601_B" localSheetId="11">#REF!</definedName>
    <definedName name="T_601_B" localSheetId="12">#REF!</definedName>
    <definedName name="T_601_B" localSheetId="13">#REF!</definedName>
    <definedName name="T_601_B" localSheetId="14">#REF!</definedName>
    <definedName name="T_601_B" localSheetId="6">#REF!</definedName>
    <definedName name="T_601_B">#REF!</definedName>
    <definedName name="T_602A" localSheetId="4">#REF!</definedName>
    <definedName name="T_602A" localSheetId="7">#REF!</definedName>
    <definedName name="T_602A" localSheetId="8">#REF!</definedName>
    <definedName name="T_602A" localSheetId="9">#REF!</definedName>
    <definedName name="T_602A" localSheetId="10">#REF!</definedName>
    <definedName name="T_602A" localSheetId="11">#REF!</definedName>
    <definedName name="T_602A" localSheetId="12">#REF!</definedName>
    <definedName name="T_602A" localSheetId="13">#REF!</definedName>
    <definedName name="T_602A" localSheetId="14">#REF!</definedName>
    <definedName name="T_602A" localSheetId="6">#REF!</definedName>
    <definedName name="T_602A">#REF!</definedName>
    <definedName name="T_602B" localSheetId="4">#REF!</definedName>
    <definedName name="T_602B" localSheetId="7">#REF!</definedName>
    <definedName name="T_602B" localSheetId="8">#REF!</definedName>
    <definedName name="T_602B" localSheetId="9">#REF!</definedName>
    <definedName name="T_602B" localSheetId="10">#REF!</definedName>
    <definedName name="T_602B" localSheetId="11">#REF!</definedName>
    <definedName name="T_602B" localSheetId="12">#REF!</definedName>
    <definedName name="T_602B" localSheetId="13">#REF!</definedName>
    <definedName name="T_602B" localSheetId="14">#REF!</definedName>
    <definedName name="T_602B" localSheetId="6">#REF!</definedName>
    <definedName name="T_602B">#REF!</definedName>
    <definedName name="T_603A12" localSheetId="4">#REF!</definedName>
    <definedName name="T_603A12" localSheetId="7">#REF!</definedName>
    <definedName name="T_603A12" localSheetId="8">#REF!</definedName>
    <definedName name="T_603A12" localSheetId="9">#REF!</definedName>
    <definedName name="T_603A12" localSheetId="10">#REF!</definedName>
    <definedName name="T_603A12" localSheetId="11">#REF!</definedName>
    <definedName name="T_603A12" localSheetId="12">#REF!</definedName>
    <definedName name="T_603A12" localSheetId="13">#REF!</definedName>
    <definedName name="T_603A12" localSheetId="14">#REF!</definedName>
    <definedName name="T_603A12" localSheetId="6">#REF!</definedName>
    <definedName name="T_603A12">#REF!</definedName>
    <definedName name="T_603A13" localSheetId="4">#REF!</definedName>
    <definedName name="T_603A13" localSheetId="7">#REF!</definedName>
    <definedName name="T_603A13" localSheetId="8">#REF!</definedName>
    <definedName name="T_603A13" localSheetId="9">#REF!</definedName>
    <definedName name="T_603A13" localSheetId="10">#REF!</definedName>
    <definedName name="T_603A13" localSheetId="11">#REF!</definedName>
    <definedName name="T_603A13" localSheetId="12">#REF!</definedName>
    <definedName name="T_603A13" localSheetId="13">#REF!</definedName>
    <definedName name="T_603A13" localSheetId="14">#REF!</definedName>
    <definedName name="T_603A13" localSheetId="6">#REF!</definedName>
    <definedName name="T_603A13">#REF!</definedName>
    <definedName name="T_603A14" localSheetId="4">#REF!</definedName>
    <definedName name="T_603A14" localSheetId="7">#REF!</definedName>
    <definedName name="T_603A14" localSheetId="8">#REF!</definedName>
    <definedName name="T_603A14" localSheetId="9">#REF!</definedName>
    <definedName name="T_603A14" localSheetId="10">#REF!</definedName>
    <definedName name="T_603A14" localSheetId="11">#REF!</definedName>
    <definedName name="T_603A14" localSheetId="12">#REF!</definedName>
    <definedName name="T_603A14" localSheetId="13">#REF!</definedName>
    <definedName name="T_603A14" localSheetId="14">#REF!</definedName>
    <definedName name="T_603A14" localSheetId="6">#REF!</definedName>
    <definedName name="T_603A14">#REF!</definedName>
    <definedName name="T_603A21" localSheetId="4">#REF!</definedName>
    <definedName name="T_603A21" localSheetId="7">#REF!</definedName>
    <definedName name="T_603A21" localSheetId="8">#REF!</definedName>
    <definedName name="T_603A21" localSheetId="9">#REF!</definedName>
    <definedName name="T_603A21" localSheetId="10">#REF!</definedName>
    <definedName name="T_603A21" localSheetId="11">#REF!</definedName>
    <definedName name="T_603A21" localSheetId="12">#REF!</definedName>
    <definedName name="T_603A21" localSheetId="13">#REF!</definedName>
    <definedName name="T_603A21" localSheetId="14">#REF!</definedName>
    <definedName name="T_603A21" localSheetId="6">#REF!</definedName>
    <definedName name="T_603A21">#REF!</definedName>
    <definedName name="T_603A22" localSheetId="4">#REF!</definedName>
    <definedName name="T_603A22" localSheetId="7">#REF!</definedName>
    <definedName name="T_603A22" localSheetId="8">#REF!</definedName>
    <definedName name="T_603A22" localSheetId="9">#REF!</definedName>
    <definedName name="T_603A22" localSheetId="10">#REF!</definedName>
    <definedName name="T_603A22" localSheetId="11">#REF!</definedName>
    <definedName name="T_603A22" localSheetId="12">#REF!</definedName>
    <definedName name="T_603A22" localSheetId="13">#REF!</definedName>
    <definedName name="T_603A22" localSheetId="14">#REF!</definedName>
    <definedName name="T_603A22" localSheetId="6">#REF!</definedName>
    <definedName name="T_603A22">#REF!</definedName>
    <definedName name="T_603A23" localSheetId="4">#REF!</definedName>
    <definedName name="T_603A23" localSheetId="7">#REF!</definedName>
    <definedName name="T_603A23" localSheetId="8">#REF!</definedName>
    <definedName name="T_603A23" localSheetId="9">#REF!</definedName>
    <definedName name="T_603A23" localSheetId="10">#REF!</definedName>
    <definedName name="T_603A23" localSheetId="11">#REF!</definedName>
    <definedName name="T_603A23" localSheetId="12">#REF!</definedName>
    <definedName name="T_603A23" localSheetId="13">#REF!</definedName>
    <definedName name="T_603A23" localSheetId="14">#REF!</definedName>
    <definedName name="T_603A23" localSheetId="6">#REF!</definedName>
    <definedName name="T_603A23">#REF!</definedName>
    <definedName name="T_603A31" localSheetId="4">#REF!</definedName>
    <definedName name="T_603A31" localSheetId="7">#REF!</definedName>
    <definedName name="T_603A31" localSheetId="8">#REF!</definedName>
    <definedName name="T_603A31" localSheetId="9">#REF!</definedName>
    <definedName name="T_603A31" localSheetId="10">#REF!</definedName>
    <definedName name="T_603A31" localSheetId="11">#REF!</definedName>
    <definedName name="T_603A31" localSheetId="12">#REF!</definedName>
    <definedName name="T_603A31" localSheetId="13">#REF!</definedName>
    <definedName name="T_603A31" localSheetId="14">#REF!</definedName>
    <definedName name="T_603A31" localSheetId="6">#REF!</definedName>
    <definedName name="T_603A31">#REF!</definedName>
    <definedName name="T_603A32" localSheetId="4">#REF!</definedName>
    <definedName name="T_603A32" localSheetId="7">#REF!</definedName>
    <definedName name="T_603A32" localSheetId="8">#REF!</definedName>
    <definedName name="T_603A32" localSheetId="9">#REF!</definedName>
    <definedName name="T_603A32" localSheetId="10">#REF!</definedName>
    <definedName name="T_603A32" localSheetId="11">#REF!</definedName>
    <definedName name="T_603A32" localSheetId="12">#REF!</definedName>
    <definedName name="T_603A32" localSheetId="13">#REF!</definedName>
    <definedName name="T_603A32" localSheetId="14">#REF!</definedName>
    <definedName name="T_603A32" localSheetId="6">#REF!</definedName>
    <definedName name="T_603A32">#REF!</definedName>
    <definedName name="T_603B12" localSheetId="4">#REF!</definedName>
    <definedName name="T_603B12" localSheetId="7">#REF!</definedName>
    <definedName name="T_603B12" localSheetId="8">#REF!</definedName>
    <definedName name="T_603B12" localSheetId="9">#REF!</definedName>
    <definedName name="T_603B12" localSheetId="10">#REF!</definedName>
    <definedName name="T_603B12" localSheetId="11">#REF!</definedName>
    <definedName name="T_603B12" localSheetId="12">#REF!</definedName>
    <definedName name="T_603B12" localSheetId="13">#REF!</definedName>
    <definedName name="T_603B12" localSheetId="14">#REF!</definedName>
    <definedName name="T_603B12" localSheetId="6">#REF!</definedName>
    <definedName name="T_603B12">#REF!</definedName>
    <definedName name="T_603B13" localSheetId="4">#REF!</definedName>
    <definedName name="T_603B13" localSheetId="7">#REF!</definedName>
    <definedName name="T_603B13" localSheetId="8">#REF!</definedName>
    <definedName name="T_603B13" localSheetId="9">#REF!</definedName>
    <definedName name="T_603B13" localSheetId="10">#REF!</definedName>
    <definedName name="T_603B13" localSheetId="11">#REF!</definedName>
    <definedName name="T_603B13" localSheetId="12">#REF!</definedName>
    <definedName name="T_603B13" localSheetId="13">#REF!</definedName>
    <definedName name="T_603B13" localSheetId="14">#REF!</definedName>
    <definedName name="T_603B13" localSheetId="6">#REF!</definedName>
    <definedName name="T_603B13">#REF!</definedName>
    <definedName name="T_603B14" localSheetId="4">#REF!</definedName>
    <definedName name="T_603B14" localSheetId="7">#REF!</definedName>
    <definedName name="T_603B14" localSheetId="8">#REF!</definedName>
    <definedName name="T_603B14" localSheetId="9">#REF!</definedName>
    <definedName name="T_603B14" localSheetId="10">#REF!</definedName>
    <definedName name="T_603B14" localSheetId="11">#REF!</definedName>
    <definedName name="T_603B14" localSheetId="12">#REF!</definedName>
    <definedName name="T_603B14" localSheetId="13">#REF!</definedName>
    <definedName name="T_603B14" localSheetId="14">#REF!</definedName>
    <definedName name="T_603B14" localSheetId="6">#REF!</definedName>
    <definedName name="T_603B14">#REF!</definedName>
    <definedName name="T_603B21" localSheetId="4">#REF!</definedName>
    <definedName name="T_603B21" localSheetId="7">#REF!</definedName>
    <definedName name="T_603B21" localSheetId="8">#REF!</definedName>
    <definedName name="T_603B21" localSheetId="9">#REF!</definedName>
    <definedName name="T_603B21" localSheetId="10">#REF!</definedName>
    <definedName name="T_603B21" localSheetId="11">#REF!</definedName>
    <definedName name="T_603B21" localSheetId="12">#REF!</definedName>
    <definedName name="T_603B21" localSheetId="13">#REF!</definedName>
    <definedName name="T_603B21" localSheetId="14">#REF!</definedName>
    <definedName name="T_603B21" localSheetId="6">#REF!</definedName>
    <definedName name="T_603B21">#REF!</definedName>
    <definedName name="T_603B22" localSheetId="4">#REF!</definedName>
    <definedName name="T_603B22" localSheetId="7">#REF!</definedName>
    <definedName name="T_603B22" localSheetId="8">#REF!</definedName>
    <definedName name="T_603B22" localSheetId="9">#REF!</definedName>
    <definedName name="T_603B22" localSheetId="10">#REF!</definedName>
    <definedName name="T_603B22" localSheetId="11">#REF!</definedName>
    <definedName name="T_603B22" localSheetId="12">#REF!</definedName>
    <definedName name="T_603B22" localSheetId="13">#REF!</definedName>
    <definedName name="T_603B22" localSheetId="14">#REF!</definedName>
    <definedName name="T_603B22" localSheetId="6">#REF!</definedName>
    <definedName name="T_603B22">#REF!</definedName>
    <definedName name="T_603B23" localSheetId="4">#REF!</definedName>
    <definedName name="T_603B23" localSheetId="7">#REF!</definedName>
    <definedName name="T_603B23" localSheetId="8">#REF!</definedName>
    <definedName name="T_603B23" localSheetId="9">#REF!</definedName>
    <definedName name="T_603B23" localSheetId="10">#REF!</definedName>
    <definedName name="T_603B23" localSheetId="11">#REF!</definedName>
    <definedName name="T_603B23" localSheetId="12">#REF!</definedName>
    <definedName name="T_603B23" localSheetId="13">#REF!</definedName>
    <definedName name="T_603B23" localSheetId="14">#REF!</definedName>
    <definedName name="T_603B23" localSheetId="6">#REF!</definedName>
    <definedName name="T_603B23">#REF!</definedName>
    <definedName name="T_603B24" localSheetId="4">#REF!</definedName>
    <definedName name="T_603B24" localSheetId="7">#REF!</definedName>
    <definedName name="T_603B24" localSheetId="8">#REF!</definedName>
    <definedName name="T_603B24" localSheetId="9">#REF!</definedName>
    <definedName name="T_603B24" localSheetId="10">#REF!</definedName>
    <definedName name="T_603B24" localSheetId="11">#REF!</definedName>
    <definedName name="T_603B24" localSheetId="12">#REF!</definedName>
    <definedName name="T_603B24" localSheetId="13">#REF!</definedName>
    <definedName name="T_603B24" localSheetId="14">#REF!</definedName>
    <definedName name="T_603B24" localSheetId="6">#REF!</definedName>
    <definedName name="T_603B24">#REF!</definedName>
    <definedName name="T_603B31" localSheetId="4">#REF!</definedName>
    <definedName name="T_603B31" localSheetId="7">#REF!</definedName>
    <definedName name="T_603B31" localSheetId="8">#REF!</definedName>
    <definedName name="T_603B31" localSheetId="9">#REF!</definedName>
    <definedName name="T_603B31" localSheetId="10">#REF!</definedName>
    <definedName name="T_603B31" localSheetId="11">#REF!</definedName>
    <definedName name="T_603B31" localSheetId="12">#REF!</definedName>
    <definedName name="T_603B31" localSheetId="13">#REF!</definedName>
    <definedName name="T_603B31" localSheetId="14">#REF!</definedName>
    <definedName name="T_603B31" localSheetId="6">#REF!</definedName>
    <definedName name="T_603B31">#REF!</definedName>
    <definedName name="T_603B33" localSheetId="4">#REF!</definedName>
    <definedName name="T_603B33" localSheetId="7">#REF!</definedName>
    <definedName name="T_603B33" localSheetId="8">#REF!</definedName>
    <definedName name="T_603B33" localSheetId="9">#REF!</definedName>
    <definedName name="T_603B33" localSheetId="10">#REF!</definedName>
    <definedName name="T_603B33" localSheetId="11">#REF!</definedName>
    <definedName name="T_603B33" localSheetId="12">#REF!</definedName>
    <definedName name="T_603B33" localSheetId="13">#REF!</definedName>
    <definedName name="T_603B33" localSheetId="14">#REF!</definedName>
    <definedName name="T_603B33" localSheetId="6">#REF!</definedName>
    <definedName name="T_603B33">#REF!</definedName>
    <definedName name="T_606" localSheetId="4">#REF!</definedName>
    <definedName name="T_606" localSheetId="7">#REF!</definedName>
    <definedName name="T_606" localSheetId="8">#REF!</definedName>
    <definedName name="T_606" localSheetId="9">#REF!</definedName>
    <definedName name="T_606" localSheetId="10">#REF!</definedName>
    <definedName name="T_606" localSheetId="11">#REF!</definedName>
    <definedName name="T_606" localSheetId="12">#REF!</definedName>
    <definedName name="T_606" localSheetId="13">#REF!</definedName>
    <definedName name="T_606" localSheetId="14">#REF!</definedName>
    <definedName name="T_606" localSheetId="6">#REF!</definedName>
    <definedName name="T_606">#REF!</definedName>
    <definedName name="T_607" localSheetId="4">#REF!</definedName>
    <definedName name="T_607" localSheetId="7">#REF!</definedName>
    <definedName name="T_607" localSheetId="8">#REF!</definedName>
    <definedName name="T_607" localSheetId="9">#REF!</definedName>
    <definedName name="T_607" localSheetId="10">#REF!</definedName>
    <definedName name="T_607" localSheetId="11">#REF!</definedName>
    <definedName name="T_607" localSheetId="12">#REF!</definedName>
    <definedName name="T_607" localSheetId="13">#REF!</definedName>
    <definedName name="T_607" localSheetId="14">#REF!</definedName>
    <definedName name="T_607" localSheetId="6">#REF!</definedName>
    <definedName name="T_607">#REF!</definedName>
    <definedName name="T_607A" localSheetId="4">#REF!</definedName>
    <definedName name="T_607A" localSheetId="7">#REF!</definedName>
    <definedName name="T_607A" localSheetId="8">#REF!</definedName>
    <definedName name="T_607A" localSheetId="9">#REF!</definedName>
    <definedName name="T_607A" localSheetId="10">#REF!</definedName>
    <definedName name="T_607A" localSheetId="11">#REF!</definedName>
    <definedName name="T_607A" localSheetId="12">#REF!</definedName>
    <definedName name="T_607A" localSheetId="13">#REF!</definedName>
    <definedName name="T_607A" localSheetId="14">#REF!</definedName>
    <definedName name="T_607A" localSheetId="6">#REF!</definedName>
    <definedName name="T_607A">#REF!</definedName>
    <definedName name="T_610" localSheetId="4">#REF!</definedName>
    <definedName name="T_610" localSheetId="7">#REF!</definedName>
    <definedName name="T_610" localSheetId="8">#REF!</definedName>
    <definedName name="T_610" localSheetId="9">#REF!</definedName>
    <definedName name="T_610" localSheetId="10">#REF!</definedName>
    <definedName name="T_610" localSheetId="11">#REF!</definedName>
    <definedName name="T_610" localSheetId="12">#REF!</definedName>
    <definedName name="T_610" localSheetId="13">#REF!</definedName>
    <definedName name="T_610" localSheetId="14">#REF!</definedName>
    <definedName name="T_610" localSheetId="6">#REF!</definedName>
    <definedName name="T_610">#REF!</definedName>
    <definedName name="T_618" localSheetId="4">#REF!</definedName>
    <definedName name="T_618" localSheetId="7">#REF!</definedName>
    <definedName name="T_618" localSheetId="8">#REF!</definedName>
    <definedName name="T_618" localSheetId="9">#REF!</definedName>
    <definedName name="T_618" localSheetId="10">#REF!</definedName>
    <definedName name="T_618" localSheetId="11">#REF!</definedName>
    <definedName name="T_618" localSheetId="12">#REF!</definedName>
    <definedName name="T_618" localSheetId="13">#REF!</definedName>
    <definedName name="T_618" localSheetId="14">#REF!</definedName>
    <definedName name="T_618" localSheetId="6">#REF!</definedName>
    <definedName name="T_618">#REF!</definedName>
    <definedName name="T_618A" localSheetId="4">#REF!</definedName>
    <definedName name="T_618A" localSheetId="7">#REF!</definedName>
    <definedName name="T_618A" localSheetId="8">#REF!</definedName>
    <definedName name="T_618A" localSheetId="9">#REF!</definedName>
    <definedName name="T_618A" localSheetId="10">#REF!</definedName>
    <definedName name="T_618A" localSheetId="11">#REF!</definedName>
    <definedName name="T_618A" localSheetId="12">#REF!</definedName>
    <definedName name="T_618A" localSheetId="13">#REF!</definedName>
    <definedName name="T_618A" localSheetId="14">#REF!</definedName>
    <definedName name="T_618A" localSheetId="6">#REF!</definedName>
    <definedName name="T_618A">#REF!</definedName>
    <definedName name="T4TA" localSheetId="4">#REF!</definedName>
    <definedName name="T4TA" localSheetId="7">#REF!</definedName>
    <definedName name="T4TA" localSheetId="8">#REF!</definedName>
    <definedName name="T4TA" localSheetId="9">#REF!</definedName>
    <definedName name="T4TA" localSheetId="10">#REF!</definedName>
    <definedName name="T4TA" localSheetId="11">#REF!</definedName>
    <definedName name="T4TA" localSheetId="12">#REF!</definedName>
    <definedName name="T4TA" localSheetId="13">#REF!</definedName>
    <definedName name="T4TA" localSheetId="14">#REF!</definedName>
    <definedName name="T4TA" localSheetId="6">#REF!</definedName>
    <definedName name="T4TA">#REF!</definedName>
    <definedName name="TA_RA" localSheetId="4">#REF!</definedName>
    <definedName name="TA_RA" localSheetId="7">#REF!</definedName>
    <definedName name="TA_RA" localSheetId="8">#REF!</definedName>
    <definedName name="TA_RA" localSheetId="9">#REF!</definedName>
    <definedName name="TA_RA" localSheetId="10">#REF!</definedName>
    <definedName name="TA_RA" localSheetId="11">#REF!</definedName>
    <definedName name="TA_RA" localSheetId="12">#REF!</definedName>
    <definedName name="TA_RA" localSheetId="13">#REF!</definedName>
    <definedName name="TA_RA" localSheetId="14">#REF!</definedName>
    <definedName name="TA_RA" localSheetId="6">#REF!</definedName>
    <definedName name="TA_RA">#REF!</definedName>
    <definedName name="TABEQUI" localSheetId="4">#REF!</definedName>
    <definedName name="TABEQUI" localSheetId="7">#REF!</definedName>
    <definedName name="TABEQUI" localSheetId="8">#REF!</definedName>
    <definedName name="TABEQUI" localSheetId="9">#REF!</definedName>
    <definedName name="TABEQUI" localSheetId="10">#REF!</definedName>
    <definedName name="TABEQUI" localSheetId="11">#REF!</definedName>
    <definedName name="TABEQUI" localSheetId="12">#REF!</definedName>
    <definedName name="TABEQUI" localSheetId="13">#REF!</definedName>
    <definedName name="TABEQUI" localSheetId="14">#REF!</definedName>
    <definedName name="TABEQUI" localSheetId="6">#REF!</definedName>
    <definedName name="TABEQUI">#REF!</definedName>
    <definedName name="TABLA_P" localSheetId="4">#REF!</definedName>
    <definedName name="TABLA_P" localSheetId="7">#REF!</definedName>
    <definedName name="TABLA_P" localSheetId="8">#REF!</definedName>
    <definedName name="TABLA_P" localSheetId="9">#REF!</definedName>
    <definedName name="TABLA_P" localSheetId="10">#REF!</definedName>
    <definedName name="TABLA_P" localSheetId="11">#REF!</definedName>
    <definedName name="TABLA_P" localSheetId="12">#REF!</definedName>
    <definedName name="TABLA_P" localSheetId="13">#REF!</definedName>
    <definedName name="TABLA_P" localSheetId="14">#REF!</definedName>
    <definedName name="TABLA_P" localSheetId="6">#REF!</definedName>
    <definedName name="TABLA_P">#REF!</definedName>
    <definedName name="TABMANO" localSheetId="4">#REF!</definedName>
    <definedName name="TABMANO" localSheetId="7">#REF!</definedName>
    <definedName name="TABMANO" localSheetId="8">#REF!</definedName>
    <definedName name="TABMANO" localSheetId="9">#REF!</definedName>
    <definedName name="TABMANO" localSheetId="10">#REF!</definedName>
    <definedName name="TABMANO" localSheetId="11">#REF!</definedName>
    <definedName name="TABMANO" localSheetId="12">#REF!</definedName>
    <definedName name="TABMANO" localSheetId="13">#REF!</definedName>
    <definedName name="TABMANO" localSheetId="14">#REF!</definedName>
    <definedName name="TABMANO" localSheetId="6">#REF!</definedName>
    <definedName name="TABMANO">#REF!</definedName>
    <definedName name="TABMATE" localSheetId="4">#REF!</definedName>
    <definedName name="TABMATE" localSheetId="7">#REF!</definedName>
    <definedName name="TABMATE" localSheetId="8">#REF!</definedName>
    <definedName name="TABMATE" localSheetId="9">#REF!</definedName>
    <definedName name="TABMATE" localSheetId="10">#REF!</definedName>
    <definedName name="TABMATE" localSheetId="11">#REF!</definedName>
    <definedName name="TABMATE" localSheetId="12">#REF!</definedName>
    <definedName name="TABMATE" localSheetId="13">#REF!</definedName>
    <definedName name="TABMATE" localSheetId="14">#REF!</definedName>
    <definedName name="TABMATE" localSheetId="6">#REF!</definedName>
    <definedName name="TABMATE">#REF!</definedName>
    <definedName name="TAREA" localSheetId="4">#REF!</definedName>
    <definedName name="TAREA" localSheetId="7">#REF!</definedName>
    <definedName name="TAREA" localSheetId="8">#REF!</definedName>
    <definedName name="TAREA" localSheetId="9">#REF!</definedName>
    <definedName name="TAREA" localSheetId="10">#REF!</definedName>
    <definedName name="TAREA" localSheetId="11">#REF!</definedName>
    <definedName name="TAREA" localSheetId="12">#REF!</definedName>
    <definedName name="TAREA" localSheetId="13">#REF!</definedName>
    <definedName name="TAREA" localSheetId="14">#REF!</definedName>
    <definedName name="TAREA" localSheetId="6">#REF!</definedName>
    <definedName name="TAREA">#REF!</definedName>
    <definedName name="tasa" localSheetId="4">#REF!</definedName>
    <definedName name="tasa" localSheetId="7">#REF!</definedName>
    <definedName name="tasa" localSheetId="8">#REF!</definedName>
    <definedName name="tasa" localSheetId="9">#REF!</definedName>
    <definedName name="tasa" localSheetId="10">#REF!</definedName>
    <definedName name="tasa" localSheetId="11">#REF!</definedName>
    <definedName name="tasa" localSheetId="12">#REF!</definedName>
    <definedName name="tasa" localSheetId="13">#REF!</definedName>
    <definedName name="tasa" localSheetId="14">#REF!</definedName>
    <definedName name="tasa" localSheetId="6">#REF!</definedName>
    <definedName name="tasa">#REF!</definedName>
    <definedName name="Tasa_de_impuesto_anual" localSheetId="4">#REF!</definedName>
    <definedName name="Tasa_de_impuesto_anual" localSheetId="7">#REF!</definedName>
    <definedName name="Tasa_de_impuesto_anual" localSheetId="8">#REF!</definedName>
    <definedName name="Tasa_de_impuesto_anual" localSheetId="9">#REF!</definedName>
    <definedName name="Tasa_de_impuesto_anual" localSheetId="10">#REF!</definedName>
    <definedName name="Tasa_de_impuesto_anual" localSheetId="11">#REF!</definedName>
    <definedName name="Tasa_de_impuesto_anual" localSheetId="12">#REF!</definedName>
    <definedName name="Tasa_de_impuesto_anual" localSheetId="13">#REF!</definedName>
    <definedName name="Tasa_de_impuesto_anual" localSheetId="14">#REF!</definedName>
    <definedName name="Tasa_de_impuesto_anual" localSheetId="6">#REF!</definedName>
    <definedName name="Tasa_de_impuesto_anual">#REF!</definedName>
    <definedName name="Tasa_de_Interés" localSheetId="4">#REF!</definedName>
    <definedName name="Tasa_de_Interés" localSheetId="7">#REF!</definedName>
    <definedName name="Tasa_de_Interés" localSheetId="8">#REF!</definedName>
    <definedName name="Tasa_de_Interés" localSheetId="9">#REF!</definedName>
    <definedName name="Tasa_de_Interés" localSheetId="10">#REF!</definedName>
    <definedName name="Tasa_de_Interés" localSheetId="11">#REF!</definedName>
    <definedName name="Tasa_de_Interés" localSheetId="12">#REF!</definedName>
    <definedName name="Tasa_de_Interés" localSheetId="13">#REF!</definedName>
    <definedName name="Tasa_de_Interés" localSheetId="14">#REF!</definedName>
    <definedName name="Tasa_de_Interés" localSheetId="6">#REF!</definedName>
    <definedName name="Tasa_de_Interés">#REF!</definedName>
    <definedName name="Tasa_de_seguro_anual" localSheetId="4">#REF!</definedName>
    <definedName name="Tasa_de_seguro_anual" localSheetId="7">#REF!</definedName>
    <definedName name="Tasa_de_seguro_anual" localSheetId="8">#REF!</definedName>
    <definedName name="Tasa_de_seguro_anual" localSheetId="9">#REF!</definedName>
    <definedName name="Tasa_de_seguro_anual" localSheetId="10">#REF!</definedName>
    <definedName name="Tasa_de_seguro_anual" localSheetId="11">#REF!</definedName>
    <definedName name="Tasa_de_seguro_anual" localSheetId="12">#REF!</definedName>
    <definedName name="Tasa_de_seguro_anual" localSheetId="13">#REF!</definedName>
    <definedName name="Tasa_de_seguro_anual" localSheetId="14">#REF!</definedName>
    <definedName name="Tasa_de_seguro_anual" localSheetId="6">#REF!</definedName>
    <definedName name="Tasa_de_seguro_anual">#REF!</definedName>
    <definedName name="TC" localSheetId="4">#REF!</definedName>
    <definedName name="TC" localSheetId="7">#REF!</definedName>
    <definedName name="TC" localSheetId="8">#REF!</definedName>
    <definedName name="TC" localSheetId="9">#REF!</definedName>
    <definedName name="TC" localSheetId="10">#REF!</definedName>
    <definedName name="TC" localSheetId="11">#REF!</definedName>
    <definedName name="TC" localSheetId="12">#REF!</definedName>
    <definedName name="TC" localSheetId="13">#REF!</definedName>
    <definedName name="TC" localSheetId="14">#REF!</definedName>
    <definedName name="TC" localSheetId="6">#REF!</definedName>
    <definedName name="TC">#REF!</definedName>
    <definedName name="TE" localSheetId="4">#REF!</definedName>
    <definedName name="TE" localSheetId="7">#REF!</definedName>
    <definedName name="TE" localSheetId="8">#REF!</definedName>
    <definedName name="TE" localSheetId="9">#REF!</definedName>
    <definedName name="TE" localSheetId="10">#REF!</definedName>
    <definedName name="TE" localSheetId="11">#REF!</definedName>
    <definedName name="TE" localSheetId="12">#REF!</definedName>
    <definedName name="TE" localSheetId="13">#REF!</definedName>
    <definedName name="TE" localSheetId="14">#REF!</definedName>
    <definedName name="TE" localSheetId="6">#REF!</definedName>
    <definedName name="TE">#REF!</definedName>
    <definedName name="TERR" localSheetId="4">#REF!</definedName>
    <definedName name="TERR" localSheetId="7">#REF!</definedName>
    <definedName name="TERR" localSheetId="8">#REF!</definedName>
    <definedName name="TERR" localSheetId="9">#REF!</definedName>
    <definedName name="TERR" localSheetId="10">#REF!</definedName>
    <definedName name="TERR" localSheetId="11">#REF!</definedName>
    <definedName name="TERR" localSheetId="12">#REF!</definedName>
    <definedName name="TERR" localSheetId="13">#REF!</definedName>
    <definedName name="TERR" localSheetId="14">#REF!</definedName>
    <definedName name="TERR" localSheetId="6">#REF!</definedName>
    <definedName name="TERR">#REF!</definedName>
    <definedName name="terraplen" localSheetId="4">#REF!</definedName>
    <definedName name="terraplen" localSheetId="7">#REF!</definedName>
    <definedName name="terraplen" localSheetId="8">#REF!</definedName>
    <definedName name="terraplen" localSheetId="9">#REF!</definedName>
    <definedName name="terraplen" localSheetId="10">#REF!</definedName>
    <definedName name="terraplen" localSheetId="11">#REF!</definedName>
    <definedName name="terraplen" localSheetId="12">#REF!</definedName>
    <definedName name="terraplen" localSheetId="13">#REF!</definedName>
    <definedName name="terraplen" localSheetId="14">#REF!</definedName>
    <definedName name="terraplen" localSheetId="6">#REF!</definedName>
    <definedName name="terraplen">#REF!</definedName>
    <definedName name="Tipo_Vivienda" localSheetId="7">#REF!</definedName>
    <definedName name="Tipo_Vivienda" localSheetId="8">#REF!</definedName>
    <definedName name="Tipo_Vivienda" localSheetId="9">#REF!</definedName>
    <definedName name="Tipo_Vivienda" localSheetId="10">#REF!</definedName>
    <definedName name="Tipo_Vivienda" localSheetId="11">#REF!</definedName>
    <definedName name="Tipo_Vivienda" localSheetId="12">#REF!</definedName>
    <definedName name="Tipo_Vivienda" localSheetId="13">#REF!</definedName>
    <definedName name="Tipo_Vivienda" localSheetId="14">#REF!</definedName>
    <definedName name="Tipo_Vivienda">#REF!</definedName>
    <definedName name="tipocambio" localSheetId="4">#REF!</definedName>
    <definedName name="tipocambio" localSheetId="7">#REF!</definedName>
    <definedName name="tipocambio" localSheetId="8">#REF!</definedName>
    <definedName name="tipocambio" localSheetId="9">#REF!</definedName>
    <definedName name="tipocambio" localSheetId="10">#REF!</definedName>
    <definedName name="tipocambio" localSheetId="11">#REF!</definedName>
    <definedName name="tipocambio" localSheetId="12">#REF!</definedName>
    <definedName name="tipocambio" localSheetId="13">#REF!</definedName>
    <definedName name="tipocambio" localSheetId="14">#REF!</definedName>
    <definedName name="tipocambio" localSheetId="6">#REF!</definedName>
    <definedName name="tipocambio">#REF!</definedName>
    <definedName name="Tipos" localSheetId="4">#REF!</definedName>
    <definedName name="Tipos" localSheetId="7">#REF!</definedName>
    <definedName name="Tipos" localSheetId="8">#REF!</definedName>
    <definedName name="Tipos" localSheetId="9">#REF!</definedName>
    <definedName name="Tipos" localSheetId="10">#REF!</definedName>
    <definedName name="Tipos" localSheetId="11">#REF!</definedName>
    <definedName name="Tipos" localSheetId="12">#REF!</definedName>
    <definedName name="Tipos" localSheetId="13">#REF!</definedName>
    <definedName name="Tipos" localSheetId="14">#REF!</definedName>
    <definedName name="Tipos" localSheetId="6">#REF!</definedName>
    <definedName name="Tipos">#REF!</definedName>
    <definedName name="TOP_D6R" localSheetId="4">#REF!</definedName>
    <definedName name="TOP_D6R" localSheetId="7">#REF!</definedName>
    <definedName name="TOP_D6R" localSheetId="8">#REF!</definedName>
    <definedName name="TOP_D6R" localSheetId="9">#REF!</definedName>
    <definedName name="TOP_D6R" localSheetId="10">#REF!</definedName>
    <definedName name="TOP_D6R" localSheetId="11">#REF!</definedName>
    <definedName name="TOP_D6R" localSheetId="12">#REF!</definedName>
    <definedName name="TOP_D6R" localSheetId="13">#REF!</definedName>
    <definedName name="TOP_D6R" localSheetId="14">#REF!</definedName>
    <definedName name="TOP_D6R" localSheetId="6">#REF!</definedName>
    <definedName name="TOP_D6R">#REF!</definedName>
    <definedName name="TOT" localSheetId="4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 localSheetId="11">#REF!</definedName>
    <definedName name="TOT" localSheetId="12">#REF!</definedName>
    <definedName name="TOT" localSheetId="13">#REF!</definedName>
    <definedName name="TOT" localSheetId="14">#REF!</definedName>
    <definedName name="TOT" localSheetId="6">#REF!</definedName>
    <definedName name="TOT">#REF!</definedName>
    <definedName name="total" localSheetId="4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 localSheetId="13">#REF!</definedName>
    <definedName name="total" localSheetId="14">#REF!</definedName>
    <definedName name="total" localSheetId="6">#REF!</definedName>
    <definedName name="total">#REF!</definedName>
    <definedName name="Total_Cost" localSheetId="4">#REF!</definedName>
    <definedName name="Total_Cost" localSheetId="7">#REF!</definedName>
    <definedName name="Total_Cost" localSheetId="8">#REF!</definedName>
    <definedName name="Total_Cost" localSheetId="9">#REF!</definedName>
    <definedName name="Total_Cost" localSheetId="10">#REF!</definedName>
    <definedName name="Total_Cost" localSheetId="11">#REF!</definedName>
    <definedName name="Total_Cost" localSheetId="12">#REF!</definedName>
    <definedName name="Total_Cost" localSheetId="13">#REF!</definedName>
    <definedName name="Total_Cost" localSheetId="14">#REF!</definedName>
    <definedName name="Total_Cost" localSheetId="6">#REF!</definedName>
    <definedName name="Total_Cost">#REF!</definedName>
    <definedName name="Total_Interest" localSheetId="4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 localSheetId="10">#REF!</definedName>
    <definedName name="Total_Interest" localSheetId="11">#REF!</definedName>
    <definedName name="Total_Interest" localSheetId="12">#REF!</definedName>
    <definedName name="Total_Interest" localSheetId="13">#REF!</definedName>
    <definedName name="Total_Interest" localSheetId="14">#REF!</definedName>
    <definedName name="Total_Interest" localSheetId="6">#REF!</definedName>
    <definedName name="Total_Interest">#REF!</definedName>
    <definedName name="total1" localSheetId="4">#REF!</definedName>
    <definedName name="total1" localSheetId="7">#REF!</definedName>
    <definedName name="total1" localSheetId="8">#REF!</definedName>
    <definedName name="total1" localSheetId="9">#REF!</definedName>
    <definedName name="total1" localSheetId="10">#REF!</definedName>
    <definedName name="total1" localSheetId="11">#REF!</definedName>
    <definedName name="total1" localSheetId="12">#REF!</definedName>
    <definedName name="total1" localSheetId="13">#REF!</definedName>
    <definedName name="total1" localSheetId="14">#REF!</definedName>
    <definedName name="total1" localSheetId="6">#REF!</definedName>
    <definedName name="total1">#REF!</definedName>
    <definedName name="TotalCostoConstruccion" localSheetId="4">#REF!</definedName>
    <definedName name="TotalCostoConstruccion" localSheetId="7">#REF!</definedName>
    <definedName name="TotalCostoConstruccion" localSheetId="8">#REF!</definedName>
    <definedName name="TotalCostoConstruccion" localSheetId="9">#REF!</definedName>
    <definedName name="TotalCostoConstruccion" localSheetId="10">#REF!</definedName>
    <definedName name="TotalCostoConstruccion" localSheetId="11">#REF!</definedName>
    <definedName name="TotalCostoConstruccion" localSheetId="12">#REF!</definedName>
    <definedName name="TotalCostoConstruccion" localSheetId="13">#REF!</definedName>
    <definedName name="TotalCostoConstruccion" localSheetId="14">#REF!</definedName>
    <definedName name="TotalCostoConstruccion" localSheetId="6">#REF!</definedName>
    <definedName name="TotalCostoConstruccion">#REF!</definedName>
    <definedName name="TotalM2Construc" localSheetId="4">#REF!</definedName>
    <definedName name="TotalM2Construc" localSheetId="7">#REF!</definedName>
    <definedName name="TotalM2Construc" localSheetId="8">#REF!</definedName>
    <definedName name="TotalM2Construc" localSheetId="9">#REF!</definedName>
    <definedName name="TotalM2Construc" localSheetId="10">#REF!</definedName>
    <definedName name="TotalM2Construc" localSheetId="11">#REF!</definedName>
    <definedName name="TotalM2Construc" localSheetId="12">#REF!</definedName>
    <definedName name="TotalM2Construc" localSheetId="13">#REF!</definedName>
    <definedName name="TotalM2Construc" localSheetId="14">#REF!</definedName>
    <definedName name="TotalM2Construc" localSheetId="6">#REF!</definedName>
    <definedName name="TotalM2Construc">#REF!</definedName>
    <definedName name="TotalM2Deptos" localSheetId="4">#REF!</definedName>
    <definedName name="TotalM2Deptos" localSheetId="7">#REF!</definedName>
    <definedName name="TotalM2Deptos" localSheetId="8">#REF!</definedName>
    <definedName name="TotalM2Deptos" localSheetId="9">#REF!</definedName>
    <definedName name="TotalM2Deptos" localSheetId="10">#REF!</definedName>
    <definedName name="TotalM2Deptos" localSheetId="11">#REF!</definedName>
    <definedName name="TotalM2Deptos" localSheetId="12">#REF!</definedName>
    <definedName name="TotalM2Deptos" localSheetId="13">#REF!</definedName>
    <definedName name="TotalM2Deptos" localSheetId="14">#REF!</definedName>
    <definedName name="TotalM2Deptos" localSheetId="6">#REF!</definedName>
    <definedName name="TotalM2Deptos">#REF!</definedName>
    <definedName name="tr" localSheetId="4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localSheetId="12" hidden="1">#REF!</definedName>
    <definedName name="tr" localSheetId="13" hidden="1">#REF!</definedName>
    <definedName name="tr" localSheetId="14" hidden="1">#REF!</definedName>
    <definedName name="tr" localSheetId="6" hidden="1">#REF!</definedName>
    <definedName name="tr" hidden="1">#REF!</definedName>
    <definedName name="TRAMO" localSheetId="4">#REF!</definedName>
    <definedName name="TRAMO" localSheetId="7">#REF!</definedName>
    <definedName name="TRAMO" localSheetId="8">#REF!</definedName>
    <definedName name="TRAMO" localSheetId="9">#REF!</definedName>
    <definedName name="TRAMO" localSheetId="10">#REF!</definedName>
    <definedName name="TRAMO" localSheetId="11">#REF!</definedName>
    <definedName name="TRAMO" localSheetId="12">#REF!</definedName>
    <definedName name="TRAMO" localSheetId="13">#REF!</definedName>
    <definedName name="TRAMO" localSheetId="14">#REF!</definedName>
    <definedName name="TRAMO" localSheetId="6">#REF!</definedName>
    <definedName name="TRAMO">#REF!</definedName>
    <definedName name="transp" localSheetId="4">#REF!</definedName>
    <definedName name="transp" localSheetId="7">#REF!</definedName>
    <definedName name="transp" localSheetId="8">#REF!</definedName>
    <definedName name="transp" localSheetId="9">#REF!</definedName>
    <definedName name="transp" localSheetId="10">#REF!</definedName>
    <definedName name="transp" localSheetId="11">#REF!</definedName>
    <definedName name="transp" localSheetId="12">#REF!</definedName>
    <definedName name="transp" localSheetId="13">#REF!</definedName>
    <definedName name="transp" localSheetId="14">#REF!</definedName>
    <definedName name="transp" localSheetId="6">#REF!</definedName>
    <definedName name="transp">#REF!</definedName>
    <definedName name="Transporte" localSheetId="4">#REF!</definedName>
    <definedName name="Transporte" localSheetId="7">#REF!</definedName>
    <definedName name="Transporte" localSheetId="8">#REF!</definedName>
    <definedName name="Transporte" localSheetId="9">#REF!</definedName>
    <definedName name="Transporte" localSheetId="10">#REF!</definedName>
    <definedName name="Transporte" localSheetId="11">#REF!</definedName>
    <definedName name="Transporte" localSheetId="12">#REF!</definedName>
    <definedName name="Transporte" localSheetId="13">#REF!</definedName>
    <definedName name="Transporte" localSheetId="14">#REF!</definedName>
    <definedName name="Transporte" localSheetId="6">#REF!</definedName>
    <definedName name="Transporte">#REF!</definedName>
    <definedName name="transporte_des" localSheetId="4">#REF!</definedName>
    <definedName name="transporte_des" localSheetId="7">#REF!</definedName>
    <definedName name="transporte_des" localSheetId="8">#REF!</definedName>
    <definedName name="transporte_des" localSheetId="9">#REF!</definedName>
    <definedName name="transporte_des" localSheetId="10">#REF!</definedName>
    <definedName name="transporte_des" localSheetId="11">#REF!</definedName>
    <definedName name="transporte_des" localSheetId="12">#REF!</definedName>
    <definedName name="transporte_des" localSheetId="13">#REF!</definedName>
    <definedName name="transporte_des" localSheetId="14">#REF!</definedName>
    <definedName name="transporte_des" localSheetId="6">#REF!</definedName>
    <definedName name="transporte_des">#REF!</definedName>
    <definedName name="TranspVVZ" localSheetId="4">#REF!</definedName>
    <definedName name="TranspVVZ" localSheetId="7">#REF!</definedName>
    <definedName name="TranspVVZ" localSheetId="8">#REF!</definedName>
    <definedName name="TranspVVZ" localSheetId="9">#REF!</definedName>
    <definedName name="TranspVVZ" localSheetId="10">#REF!</definedName>
    <definedName name="TranspVVZ" localSheetId="11">#REF!</definedName>
    <definedName name="TranspVVZ" localSheetId="12">#REF!</definedName>
    <definedName name="TranspVVZ" localSheetId="13">#REF!</definedName>
    <definedName name="TranspVVZ" localSheetId="14">#REF!</definedName>
    <definedName name="TranspVVZ" localSheetId="6">#REF!</definedName>
    <definedName name="TranspVVZ">#REF!</definedName>
    <definedName name="trgtrt" localSheetId="4" hidden="1">#REF!</definedName>
    <definedName name="trgtrt" localSheetId="7" hidden="1">#REF!</definedName>
    <definedName name="trgtrt" localSheetId="8" hidden="1">#REF!</definedName>
    <definedName name="trgtrt" localSheetId="9" hidden="1">#REF!</definedName>
    <definedName name="trgtrt" localSheetId="10" hidden="1">#REF!</definedName>
    <definedName name="trgtrt" localSheetId="11" hidden="1">#REF!</definedName>
    <definedName name="trgtrt" localSheetId="12" hidden="1">#REF!</definedName>
    <definedName name="trgtrt" localSheetId="13" hidden="1">#REF!</definedName>
    <definedName name="trgtrt" localSheetId="14" hidden="1">#REF!</definedName>
    <definedName name="trgtrt" localSheetId="6" hidden="1">#REF!</definedName>
    <definedName name="trgtrt" hidden="1">#REF!</definedName>
    <definedName name="triC2" localSheetId="4">#REF!</definedName>
    <definedName name="triC2" localSheetId="7">#REF!</definedName>
    <definedName name="triC2" localSheetId="8">#REF!</definedName>
    <definedName name="triC2" localSheetId="9">#REF!</definedName>
    <definedName name="triC2" localSheetId="10">#REF!</definedName>
    <definedName name="triC2" localSheetId="11">#REF!</definedName>
    <definedName name="triC2" localSheetId="12">#REF!</definedName>
    <definedName name="triC2" localSheetId="13">#REF!</definedName>
    <definedName name="triC2" localSheetId="14">#REF!</definedName>
    <definedName name="triC2" localSheetId="6">#REF!</definedName>
    <definedName name="triC2">#REF!</definedName>
    <definedName name="trit" localSheetId="4">#REF!</definedName>
    <definedName name="trit" localSheetId="7">#REF!</definedName>
    <definedName name="trit" localSheetId="8">#REF!</definedName>
    <definedName name="trit" localSheetId="9">#REF!</definedName>
    <definedName name="trit" localSheetId="10">#REF!</definedName>
    <definedName name="trit" localSheetId="11">#REF!</definedName>
    <definedName name="trit" localSheetId="12">#REF!</definedName>
    <definedName name="trit" localSheetId="13">#REF!</definedName>
    <definedName name="trit" localSheetId="14">#REF!</definedName>
    <definedName name="trit" localSheetId="6">#REF!</definedName>
    <definedName name="trit">#REF!</definedName>
    <definedName name="Trit_V" localSheetId="4">#REF!</definedName>
    <definedName name="Trit_V" localSheetId="7">#REF!</definedName>
    <definedName name="Trit_V" localSheetId="8">#REF!</definedName>
    <definedName name="Trit_V" localSheetId="9">#REF!</definedName>
    <definedName name="Trit_V" localSheetId="10">#REF!</definedName>
    <definedName name="Trit_V" localSheetId="11">#REF!</definedName>
    <definedName name="Trit_V" localSheetId="12">#REF!</definedName>
    <definedName name="Trit_V" localSheetId="13">#REF!</definedName>
    <definedName name="Trit_V" localSheetId="14">#REF!</definedName>
    <definedName name="Trit_V" localSheetId="6">#REF!</definedName>
    <definedName name="Trit_V">#REF!</definedName>
    <definedName name="tritC1" localSheetId="4">#REF!</definedName>
    <definedName name="tritC1" localSheetId="7">#REF!</definedName>
    <definedName name="tritC1" localSheetId="8">#REF!</definedName>
    <definedName name="tritC1" localSheetId="9">#REF!</definedName>
    <definedName name="tritC1" localSheetId="10">#REF!</definedName>
    <definedName name="tritC1" localSheetId="11">#REF!</definedName>
    <definedName name="tritC1" localSheetId="12">#REF!</definedName>
    <definedName name="tritC1" localSheetId="13">#REF!</definedName>
    <definedName name="tritC1" localSheetId="14">#REF!</definedName>
    <definedName name="tritC1" localSheetId="6">#REF!</definedName>
    <definedName name="tritC1">#REF!</definedName>
    <definedName name="tritC2" localSheetId="4">#REF!</definedName>
    <definedName name="tritC2" localSheetId="7">#REF!</definedName>
    <definedName name="tritC2" localSheetId="8">#REF!</definedName>
    <definedName name="tritC2" localSheetId="9">#REF!</definedName>
    <definedName name="tritC2" localSheetId="10">#REF!</definedName>
    <definedName name="tritC2" localSheetId="11">#REF!</definedName>
    <definedName name="tritC2" localSheetId="12">#REF!</definedName>
    <definedName name="tritC2" localSheetId="13">#REF!</definedName>
    <definedName name="tritC2" localSheetId="14">#REF!</definedName>
    <definedName name="tritC2" localSheetId="6">#REF!</definedName>
    <definedName name="tritC2">#REF!</definedName>
    <definedName name="tritd" localSheetId="4">#REF!</definedName>
    <definedName name="tritd" localSheetId="7">#REF!</definedName>
    <definedName name="tritd" localSheetId="8">#REF!</definedName>
    <definedName name="tritd" localSheetId="9">#REF!</definedName>
    <definedName name="tritd" localSheetId="10">#REF!</definedName>
    <definedName name="tritd" localSheetId="11">#REF!</definedName>
    <definedName name="tritd" localSheetId="12">#REF!</definedName>
    <definedName name="tritd" localSheetId="13">#REF!</definedName>
    <definedName name="tritd" localSheetId="14">#REF!</definedName>
    <definedName name="tritd" localSheetId="6">#REF!</definedName>
    <definedName name="tritd">#REF!</definedName>
    <definedName name="TRITURADA" localSheetId="4">#REF!</definedName>
    <definedName name="TRITURADA" localSheetId="7">#REF!</definedName>
    <definedName name="TRITURADA" localSheetId="8">#REF!</definedName>
    <definedName name="TRITURADA" localSheetId="9">#REF!</definedName>
    <definedName name="TRITURADA" localSheetId="10">#REF!</definedName>
    <definedName name="TRITURADA" localSheetId="11">#REF!</definedName>
    <definedName name="TRITURADA" localSheetId="12">#REF!</definedName>
    <definedName name="TRITURADA" localSheetId="13">#REF!</definedName>
    <definedName name="TRITURADA" localSheetId="14">#REF!</definedName>
    <definedName name="TRITURADA" localSheetId="6">#REF!</definedName>
    <definedName name="TRITURADA">#REF!</definedName>
    <definedName name="Triturada_4" localSheetId="4">#REF!</definedName>
    <definedName name="Triturada_4" localSheetId="7">#REF!</definedName>
    <definedName name="Triturada_4" localSheetId="8">#REF!</definedName>
    <definedName name="Triturada_4" localSheetId="9">#REF!</definedName>
    <definedName name="Triturada_4" localSheetId="10">#REF!</definedName>
    <definedName name="Triturada_4" localSheetId="11">#REF!</definedName>
    <definedName name="Triturada_4" localSheetId="12">#REF!</definedName>
    <definedName name="Triturada_4" localSheetId="13">#REF!</definedName>
    <definedName name="Triturada_4" localSheetId="14">#REF!</definedName>
    <definedName name="Triturada_4" localSheetId="6">#REF!</definedName>
    <definedName name="Triturada_4">#REF!</definedName>
    <definedName name="TRITURADA_F" localSheetId="4">#REF!</definedName>
    <definedName name="TRITURADA_F" localSheetId="7">#REF!</definedName>
    <definedName name="TRITURADA_F" localSheetId="8">#REF!</definedName>
    <definedName name="TRITURADA_F" localSheetId="9">#REF!</definedName>
    <definedName name="TRITURADA_F" localSheetId="10">#REF!</definedName>
    <definedName name="TRITURADA_F" localSheetId="11">#REF!</definedName>
    <definedName name="TRITURADA_F" localSheetId="12">#REF!</definedName>
    <definedName name="TRITURADA_F" localSheetId="13">#REF!</definedName>
    <definedName name="TRITURADA_F" localSheetId="14">#REF!</definedName>
    <definedName name="TRITURADA_F" localSheetId="6">#REF!</definedName>
    <definedName name="TRITURADA_F">#REF!</definedName>
    <definedName name="triturada6_gs" localSheetId="4">#REF!</definedName>
    <definedName name="triturada6_gs" localSheetId="7">#REF!</definedName>
    <definedName name="triturada6_gs" localSheetId="8">#REF!</definedName>
    <definedName name="triturada6_gs" localSheetId="9">#REF!</definedName>
    <definedName name="triturada6_gs" localSheetId="10">#REF!</definedName>
    <definedName name="triturada6_gs" localSheetId="11">#REF!</definedName>
    <definedName name="triturada6_gs" localSheetId="12">#REF!</definedName>
    <definedName name="triturada6_gs" localSheetId="13">#REF!</definedName>
    <definedName name="triturada6_gs" localSheetId="14">#REF!</definedName>
    <definedName name="triturada6_gs" localSheetId="6">#REF!</definedName>
    <definedName name="triturada6_gs">#REF!</definedName>
    <definedName name="TT" localSheetId="4">#REF!</definedName>
    <definedName name="TT" localSheetId="7">#REF!</definedName>
    <definedName name="TT" localSheetId="8">#REF!</definedName>
    <definedName name="TT" localSheetId="9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6">#REF!</definedName>
    <definedName name="TT">#REF!</definedName>
    <definedName name="ttty" localSheetId="4" hidden="1">#REF!</definedName>
    <definedName name="ttty" localSheetId="7" hidden="1">#REF!</definedName>
    <definedName name="ttty" localSheetId="8" hidden="1">#REF!</definedName>
    <definedName name="ttty" localSheetId="9" hidden="1">#REF!</definedName>
    <definedName name="ttty" localSheetId="10" hidden="1">#REF!</definedName>
    <definedName name="ttty" localSheetId="11" hidden="1">#REF!</definedName>
    <definedName name="ttty" localSheetId="12" hidden="1">#REF!</definedName>
    <definedName name="ttty" localSheetId="13" hidden="1">#REF!</definedName>
    <definedName name="ttty" localSheetId="14" hidden="1">#REF!</definedName>
    <definedName name="ttty" localSheetId="6" hidden="1">#REF!</definedName>
    <definedName name="ttty" hidden="1">#REF!</definedName>
    <definedName name="TUBO0.20" localSheetId="4">#REF!</definedName>
    <definedName name="TUBO0.20" localSheetId="7">#REF!</definedName>
    <definedName name="TUBO0.20" localSheetId="8">#REF!</definedName>
    <definedName name="TUBO0.20" localSheetId="9">#REF!</definedName>
    <definedName name="TUBO0.20" localSheetId="10">#REF!</definedName>
    <definedName name="TUBO0.20" localSheetId="11">#REF!</definedName>
    <definedName name="TUBO0.20" localSheetId="12">#REF!</definedName>
    <definedName name="TUBO0.20" localSheetId="13">#REF!</definedName>
    <definedName name="TUBO0.20" localSheetId="14">#REF!</definedName>
    <definedName name="TUBO0.20" localSheetId="6">#REF!</definedName>
    <definedName name="TUBO0.20">#REF!</definedName>
    <definedName name="TUBO0.80" localSheetId="4">#REF!</definedName>
    <definedName name="TUBO0.80" localSheetId="7">#REF!</definedName>
    <definedName name="TUBO0.80" localSheetId="8">#REF!</definedName>
    <definedName name="TUBO0.80" localSheetId="9">#REF!</definedName>
    <definedName name="TUBO0.80" localSheetId="10">#REF!</definedName>
    <definedName name="TUBO0.80" localSheetId="11">#REF!</definedName>
    <definedName name="TUBO0.80" localSheetId="12">#REF!</definedName>
    <definedName name="TUBO0.80" localSheetId="13">#REF!</definedName>
    <definedName name="TUBO0.80" localSheetId="14">#REF!</definedName>
    <definedName name="TUBO0.80" localSheetId="6">#REF!</definedName>
    <definedName name="TUBO0.80">#REF!</definedName>
    <definedName name="TUBO1.00" localSheetId="4">#REF!</definedName>
    <definedName name="TUBO1.00" localSheetId="7">#REF!</definedName>
    <definedName name="TUBO1.00" localSheetId="8">#REF!</definedName>
    <definedName name="TUBO1.00" localSheetId="9">#REF!</definedName>
    <definedName name="TUBO1.00" localSheetId="10">#REF!</definedName>
    <definedName name="TUBO1.00" localSheetId="11">#REF!</definedName>
    <definedName name="TUBO1.00" localSheetId="12">#REF!</definedName>
    <definedName name="TUBO1.00" localSheetId="13">#REF!</definedName>
    <definedName name="TUBO1.00" localSheetId="14">#REF!</definedName>
    <definedName name="TUBO1.00" localSheetId="6">#REF!</definedName>
    <definedName name="TUBO1.00">#REF!</definedName>
    <definedName name="TUBO1.20" localSheetId="4">#REF!</definedName>
    <definedName name="TUBO1.20" localSheetId="7">#REF!</definedName>
    <definedName name="TUBO1.20" localSheetId="8">#REF!</definedName>
    <definedName name="TUBO1.20" localSheetId="9">#REF!</definedName>
    <definedName name="TUBO1.20" localSheetId="10">#REF!</definedName>
    <definedName name="TUBO1.20" localSheetId="11">#REF!</definedName>
    <definedName name="TUBO1.20" localSheetId="12">#REF!</definedName>
    <definedName name="TUBO1.20" localSheetId="13">#REF!</definedName>
    <definedName name="TUBO1.20" localSheetId="14">#REF!</definedName>
    <definedName name="TUBO1.20" localSheetId="6">#REF!</definedName>
    <definedName name="TUBO1.20">#REF!</definedName>
    <definedName name="TUBO100" localSheetId="4">#REF!</definedName>
    <definedName name="TUBO100" localSheetId="7">#REF!</definedName>
    <definedName name="TUBO100" localSheetId="8">#REF!</definedName>
    <definedName name="TUBO100" localSheetId="9">#REF!</definedName>
    <definedName name="TUBO100" localSheetId="10">#REF!</definedName>
    <definedName name="TUBO100" localSheetId="11">#REF!</definedName>
    <definedName name="TUBO100" localSheetId="12">#REF!</definedName>
    <definedName name="TUBO100" localSheetId="13">#REF!</definedName>
    <definedName name="TUBO100" localSheetId="14">#REF!</definedName>
    <definedName name="TUBO100" localSheetId="6">#REF!</definedName>
    <definedName name="TUBO100">#REF!</definedName>
    <definedName name="TUBO120" localSheetId="4">#REF!</definedName>
    <definedName name="TUBO120" localSheetId="7">#REF!</definedName>
    <definedName name="TUBO120" localSheetId="8">#REF!</definedName>
    <definedName name="TUBO120" localSheetId="9">#REF!</definedName>
    <definedName name="TUBO120" localSheetId="10">#REF!</definedName>
    <definedName name="TUBO120" localSheetId="11">#REF!</definedName>
    <definedName name="TUBO120" localSheetId="12">#REF!</definedName>
    <definedName name="TUBO120" localSheetId="13">#REF!</definedName>
    <definedName name="TUBO120" localSheetId="14">#REF!</definedName>
    <definedName name="TUBO120" localSheetId="6">#REF!</definedName>
    <definedName name="TUBO120">#REF!</definedName>
    <definedName name="TUBO150" localSheetId="4">#REF!</definedName>
    <definedName name="TUBO150" localSheetId="7">#REF!</definedName>
    <definedName name="TUBO150" localSheetId="8">#REF!</definedName>
    <definedName name="TUBO150" localSheetId="9">#REF!</definedName>
    <definedName name="TUBO150" localSheetId="10">#REF!</definedName>
    <definedName name="TUBO150" localSheetId="11">#REF!</definedName>
    <definedName name="TUBO150" localSheetId="12">#REF!</definedName>
    <definedName name="TUBO150" localSheetId="13">#REF!</definedName>
    <definedName name="TUBO150" localSheetId="14">#REF!</definedName>
    <definedName name="TUBO150" localSheetId="6">#REF!</definedName>
    <definedName name="TUBO150">#REF!</definedName>
    <definedName name="TUBO20_P" localSheetId="4">#REF!</definedName>
    <definedName name="TUBO20_P" localSheetId="7">#REF!</definedName>
    <definedName name="TUBO20_P" localSheetId="8">#REF!</definedName>
    <definedName name="TUBO20_P" localSheetId="9">#REF!</definedName>
    <definedName name="TUBO20_P" localSheetId="10">#REF!</definedName>
    <definedName name="TUBO20_P" localSheetId="11">#REF!</definedName>
    <definedName name="TUBO20_P" localSheetId="12">#REF!</definedName>
    <definedName name="TUBO20_P" localSheetId="13">#REF!</definedName>
    <definedName name="TUBO20_P" localSheetId="14">#REF!</definedName>
    <definedName name="TUBO20_P" localSheetId="6">#REF!</definedName>
    <definedName name="TUBO20_P">#REF!</definedName>
    <definedName name="TUBO3_P" localSheetId="4">#REF!</definedName>
    <definedName name="TUBO3_P" localSheetId="7">#REF!</definedName>
    <definedName name="TUBO3_P" localSheetId="8">#REF!</definedName>
    <definedName name="TUBO3_P" localSheetId="9">#REF!</definedName>
    <definedName name="TUBO3_P" localSheetId="10">#REF!</definedName>
    <definedName name="TUBO3_P" localSheetId="11">#REF!</definedName>
    <definedName name="TUBO3_P" localSheetId="12">#REF!</definedName>
    <definedName name="TUBO3_P" localSheetId="13">#REF!</definedName>
    <definedName name="TUBO3_P" localSheetId="14">#REF!</definedName>
    <definedName name="TUBO3_P" localSheetId="6">#REF!</definedName>
    <definedName name="TUBO3_P">#REF!</definedName>
    <definedName name="TUBO80" localSheetId="4">#REF!</definedName>
    <definedName name="TUBO80" localSheetId="7">#REF!</definedName>
    <definedName name="TUBO80" localSheetId="8">#REF!</definedName>
    <definedName name="TUBO80" localSheetId="9">#REF!</definedName>
    <definedName name="TUBO80" localSheetId="10">#REF!</definedName>
    <definedName name="TUBO80" localSheetId="11">#REF!</definedName>
    <definedName name="TUBO80" localSheetId="12">#REF!</definedName>
    <definedName name="TUBO80" localSheetId="13">#REF!</definedName>
    <definedName name="TUBO80" localSheetId="14">#REF!</definedName>
    <definedName name="TUBO80" localSheetId="6">#REF!</definedName>
    <definedName name="TUBO80">#REF!</definedName>
    <definedName name="tubos" localSheetId="4">#REF!</definedName>
    <definedName name="tubos" localSheetId="7">#REF!</definedName>
    <definedName name="tubos" localSheetId="8">#REF!</definedName>
    <definedName name="tubos" localSheetId="9">#REF!</definedName>
    <definedName name="tubos" localSheetId="10">#REF!</definedName>
    <definedName name="tubos" localSheetId="11">#REF!</definedName>
    <definedName name="tubos" localSheetId="12">#REF!</definedName>
    <definedName name="tubos" localSheetId="13">#REF!</definedName>
    <definedName name="tubos" localSheetId="14">#REF!</definedName>
    <definedName name="tubos" localSheetId="6">#REF!</definedName>
    <definedName name="tubos">#REF!</definedName>
    <definedName name="u" localSheetId="4">#REF!</definedName>
    <definedName name="u" localSheetId="7">#REF!</definedName>
    <definedName name="u" localSheetId="8">#REF!</definedName>
    <definedName name="u" localSheetId="9">#REF!</definedName>
    <definedName name="u" localSheetId="10">#REF!</definedName>
    <definedName name="u" localSheetId="11">#REF!</definedName>
    <definedName name="u" localSheetId="12">#REF!</definedName>
    <definedName name="u" localSheetId="13">#REF!</definedName>
    <definedName name="u" localSheetId="14">#REF!</definedName>
    <definedName name="u" localSheetId="6">#REF!</definedName>
    <definedName name="u">#REF!</definedName>
    <definedName name="ULE" localSheetId="4">#REF!</definedName>
    <definedName name="ULE" localSheetId="7">#REF!</definedName>
    <definedName name="ULE" localSheetId="8">#REF!</definedName>
    <definedName name="ULE" localSheetId="9">#REF!</definedName>
    <definedName name="ULE" localSheetId="10">#REF!</definedName>
    <definedName name="ULE" localSheetId="11">#REF!</definedName>
    <definedName name="ULE" localSheetId="12">#REF!</definedName>
    <definedName name="ULE" localSheetId="13">#REF!</definedName>
    <definedName name="ULE" localSheetId="14">#REF!</definedName>
    <definedName name="ULE" localSheetId="6">#REF!</definedName>
    <definedName name="ULE">#REF!</definedName>
    <definedName name="ultfec" localSheetId="4">#REF!</definedName>
    <definedName name="ultfec" localSheetId="7">#REF!</definedName>
    <definedName name="ultfec" localSheetId="8">#REF!</definedName>
    <definedName name="ultfec" localSheetId="9">#REF!</definedName>
    <definedName name="ultfec" localSheetId="10">#REF!</definedName>
    <definedName name="ultfec" localSheetId="11">#REF!</definedName>
    <definedName name="ultfec" localSheetId="12">#REF!</definedName>
    <definedName name="ultfec" localSheetId="13">#REF!</definedName>
    <definedName name="ultfec" localSheetId="14">#REF!</definedName>
    <definedName name="ultfec" localSheetId="6">#REF!</definedName>
    <definedName name="ultfec">#REF!</definedName>
    <definedName name="Us_arena" localSheetId="4">#REF!</definedName>
    <definedName name="Us_arena" localSheetId="7">#REF!</definedName>
    <definedName name="Us_arena" localSheetId="8">#REF!</definedName>
    <definedName name="Us_arena" localSheetId="9">#REF!</definedName>
    <definedName name="Us_arena" localSheetId="10">#REF!</definedName>
    <definedName name="Us_arena" localSheetId="11">#REF!</definedName>
    <definedName name="Us_arena" localSheetId="12">#REF!</definedName>
    <definedName name="Us_arena" localSheetId="13">#REF!</definedName>
    <definedName name="Us_arena" localSheetId="14">#REF!</definedName>
    <definedName name="Us_arena" localSheetId="6">#REF!</definedName>
    <definedName name="Us_arena">#REF!</definedName>
    <definedName name="Us_cat225" localSheetId="4">#REF!</definedName>
    <definedName name="Us_cat225" localSheetId="7">#REF!</definedName>
    <definedName name="Us_cat225" localSheetId="8">#REF!</definedName>
    <definedName name="Us_cat225" localSheetId="9">#REF!</definedName>
    <definedName name="Us_cat225" localSheetId="10">#REF!</definedName>
    <definedName name="Us_cat225" localSheetId="11">#REF!</definedName>
    <definedName name="Us_cat225" localSheetId="12">#REF!</definedName>
    <definedName name="Us_cat225" localSheetId="13">#REF!</definedName>
    <definedName name="Us_cat225" localSheetId="14">#REF!</definedName>
    <definedName name="Us_cat225" localSheetId="6">#REF!</definedName>
    <definedName name="Us_cat225">#REF!</definedName>
    <definedName name="Us_cordon" localSheetId="4">#REF!</definedName>
    <definedName name="Us_cordon" localSheetId="7">#REF!</definedName>
    <definedName name="Us_cordon" localSheetId="8">#REF!</definedName>
    <definedName name="Us_cordon" localSheetId="9">#REF!</definedName>
    <definedName name="Us_cordon" localSheetId="10">#REF!</definedName>
    <definedName name="Us_cordon" localSheetId="11">#REF!</definedName>
    <definedName name="Us_cordon" localSheetId="12">#REF!</definedName>
    <definedName name="Us_cordon" localSheetId="13">#REF!</definedName>
    <definedName name="Us_cordon" localSheetId="14">#REF!</definedName>
    <definedName name="Us_cordon" localSheetId="6">#REF!</definedName>
    <definedName name="Us_cordon">#REF!</definedName>
    <definedName name="us_hormigonera" localSheetId="4">#REF!</definedName>
    <definedName name="us_hormigonera" localSheetId="7">#REF!</definedName>
    <definedName name="us_hormigonera" localSheetId="8">#REF!</definedName>
    <definedName name="us_hormigonera" localSheetId="9">#REF!</definedName>
    <definedName name="us_hormigonera" localSheetId="10">#REF!</definedName>
    <definedName name="us_hormigonera" localSheetId="11">#REF!</definedName>
    <definedName name="us_hormigonera" localSheetId="12">#REF!</definedName>
    <definedName name="us_hormigonera" localSheetId="13">#REF!</definedName>
    <definedName name="us_hormigonera" localSheetId="14">#REF!</definedName>
    <definedName name="us_hormigonera" localSheetId="6">#REF!</definedName>
    <definedName name="us_hormigonera">#REF!</definedName>
    <definedName name="Us_moto" localSheetId="4">#REF!</definedName>
    <definedName name="Us_moto" localSheetId="7">#REF!</definedName>
    <definedName name="Us_moto" localSheetId="8">#REF!</definedName>
    <definedName name="Us_moto" localSheetId="9">#REF!</definedName>
    <definedName name="Us_moto" localSheetId="10">#REF!</definedName>
    <definedName name="Us_moto" localSheetId="11">#REF!</definedName>
    <definedName name="Us_moto" localSheetId="12">#REF!</definedName>
    <definedName name="Us_moto" localSheetId="13">#REF!</definedName>
    <definedName name="Us_moto" localSheetId="14">#REF!</definedName>
    <definedName name="Us_moto" localSheetId="6">#REF!</definedName>
    <definedName name="Us_moto">#REF!</definedName>
    <definedName name="Us_patacabra" localSheetId="4">#REF!</definedName>
    <definedName name="Us_patacabra" localSheetId="7">#REF!</definedName>
    <definedName name="Us_patacabra" localSheetId="8">#REF!</definedName>
    <definedName name="Us_patacabra" localSheetId="9">#REF!</definedName>
    <definedName name="Us_patacabra" localSheetId="10">#REF!</definedName>
    <definedName name="Us_patacabra" localSheetId="11">#REF!</definedName>
    <definedName name="Us_patacabra" localSheetId="12">#REF!</definedName>
    <definedName name="Us_patacabra" localSheetId="13">#REF!</definedName>
    <definedName name="Us_patacabra" localSheetId="14">#REF!</definedName>
    <definedName name="Us_patacabra" localSheetId="6">#REF!</definedName>
    <definedName name="Us_patacabra">#REF!</definedName>
    <definedName name="Us_rastra" localSheetId="4">#REF!</definedName>
    <definedName name="Us_rastra" localSheetId="7">#REF!</definedName>
    <definedName name="Us_rastra" localSheetId="8">#REF!</definedName>
    <definedName name="Us_rastra" localSheetId="9">#REF!</definedName>
    <definedName name="Us_rastra" localSheetId="10">#REF!</definedName>
    <definedName name="Us_rastra" localSheetId="11">#REF!</definedName>
    <definedName name="Us_rastra" localSheetId="12">#REF!</definedName>
    <definedName name="Us_rastra" localSheetId="13">#REF!</definedName>
    <definedName name="Us_rastra" localSheetId="14">#REF!</definedName>
    <definedName name="Us_rastra" localSheetId="6">#REF!</definedName>
    <definedName name="Us_rastra">#REF!</definedName>
    <definedName name="Us_regador" localSheetId="4">#REF!</definedName>
    <definedName name="Us_regador" localSheetId="7">#REF!</definedName>
    <definedName name="Us_regador" localSheetId="8">#REF!</definedName>
    <definedName name="Us_regador" localSheetId="9">#REF!</definedName>
    <definedName name="Us_regador" localSheetId="10">#REF!</definedName>
    <definedName name="Us_regador" localSheetId="11">#REF!</definedName>
    <definedName name="Us_regador" localSheetId="12">#REF!</definedName>
    <definedName name="Us_regador" localSheetId="13">#REF!</definedName>
    <definedName name="Us_regador" localSheetId="14">#REF!</definedName>
    <definedName name="Us_regador" localSheetId="6">#REF!</definedName>
    <definedName name="Us_regador">#REF!</definedName>
    <definedName name="Us_retro" localSheetId="4">#REF!</definedName>
    <definedName name="Us_retro" localSheetId="7">#REF!</definedName>
    <definedName name="Us_retro" localSheetId="8">#REF!</definedName>
    <definedName name="Us_retro" localSheetId="9">#REF!</definedName>
    <definedName name="Us_retro" localSheetId="10">#REF!</definedName>
    <definedName name="Us_retro" localSheetId="11">#REF!</definedName>
    <definedName name="Us_retro" localSheetId="12">#REF!</definedName>
    <definedName name="Us_retro" localSheetId="13">#REF!</definedName>
    <definedName name="Us_retro" localSheetId="14">#REF!</definedName>
    <definedName name="Us_retro" localSheetId="6">#REF!</definedName>
    <definedName name="Us_retro">#REF!</definedName>
    <definedName name="Us_sapito" localSheetId="4">#REF!</definedName>
    <definedName name="Us_sapito" localSheetId="7">#REF!</definedName>
    <definedName name="Us_sapito" localSheetId="8">#REF!</definedName>
    <definedName name="Us_sapito" localSheetId="9">#REF!</definedName>
    <definedName name="Us_sapito" localSheetId="10">#REF!</definedName>
    <definedName name="Us_sapito" localSheetId="11">#REF!</definedName>
    <definedName name="Us_sapito" localSheetId="12">#REF!</definedName>
    <definedName name="Us_sapito" localSheetId="13">#REF!</definedName>
    <definedName name="Us_sapito" localSheetId="14">#REF!</definedName>
    <definedName name="Us_sapito" localSheetId="6">#REF!</definedName>
    <definedName name="Us_sapito">#REF!</definedName>
    <definedName name="US_topadora" localSheetId="4">#REF!</definedName>
    <definedName name="US_topadora" localSheetId="7">#REF!</definedName>
    <definedName name="US_topadora" localSheetId="8">#REF!</definedName>
    <definedName name="US_topadora" localSheetId="9">#REF!</definedName>
    <definedName name="US_topadora" localSheetId="10">#REF!</definedName>
    <definedName name="US_topadora" localSheetId="11">#REF!</definedName>
    <definedName name="US_topadora" localSheetId="12">#REF!</definedName>
    <definedName name="US_topadora" localSheetId="13">#REF!</definedName>
    <definedName name="US_topadora" localSheetId="14">#REF!</definedName>
    <definedName name="US_topadora" localSheetId="6">#REF!</definedName>
    <definedName name="US_topadora">#REF!</definedName>
    <definedName name="Us_trailla" localSheetId="4">#REF!</definedName>
    <definedName name="Us_trailla" localSheetId="7">#REF!</definedName>
    <definedName name="Us_trailla" localSheetId="8">#REF!</definedName>
    <definedName name="Us_trailla" localSheetId="9">#REF!</definedName>
    <definedName name="Us_trailla" localSheetId="10">#REF!</definedName>
    <definedName name="Us_trailla" localSheetId="11">#REF!</definedName>
    <definedName name="Us_trailla" localSheetId="12">#REF!</definedName>
    <definedName name="Us_trailla" localSheetId="13">#REF!</definedName>
    <definedName name="Us_trailla" localSheetId="14">#REF!</definedName>
    <definedName name="Us_trailla" localSheetId="6">#REF!</definedName>
    <definedName name="Us_trailla">#REF!</definedName>
    <definedName name="Us_volquete" localSheetId="4">#REF!</definedName>
    <definedName name="Us_volquete" localSheetId="7">#REF!</definedName>
    <definedName name="Us_volquete" localSheetId="8">#REF!</definedName>
    <definedName name="Us_volquete" localSheetId="9">#REF!</definedName>
    <definedName name="Us_volquete" localSheetId="10">#REF!</definedName>
    <definedName name="Us_volquete" localSheetId="11">#REF!</definedName>
    <definedName name="Us_volquete" localSheetId="12">#REF!</definedName>
    <definedName name="Us_volquete" localSheetId="13">#REF!</definedName>
    <definedName name="Us_volquete" localSheetId="14">#REF!</definedName>
    <definedName name="Us_volquete" localSheetId="6">#REF!</definedName>
    <definedName name="Us_volquete">#REF!</definedName>
    <definedName name="uy" localSheetId="4" hidden="1">#REF!</definedName>
    <definedName name="uy" localSheetId="7" hidden="1">#REF!</definedName>
    <definedName name="uy" localSheetId="8" hidden="1">#REF!</definedName>
    <definedName name="uy" localSheetId="9" hidden="1">#REF!</definedName>
    <definedName name="uy" localSheetId="10" hidden="1">#REF!</definedName>
    <definedName name="uy" localSheetId="11" hidden="1">#REF!</definedName>
    <definedName name="uy" localSheetId="12" hidden="1">#REF!</definedName>
    <definedName name="uy" localSheetId="13" hidden="1">#REF!</definedName>
    <definedName name="uy" localSheetId="14" hidden="1">#REF!</definedName>
    <definedName name="uy" localSheetId="6" hidden="1">#REF!</definedName>
    <definedName name="uy" hidden="1">#REF!</definedName>
    <definedName name="uyygieyu" localSheetId="4">#REF!</definedName>
    <definedName name="uyygieyu" localSheetId="7">#REF!</definedName>
    <definedName name="uyygieyu" localSheetId="8">#REF!</definedName>
    <definedName name="uyygieyu" localSheetId="9">#REF!</definedName>
    <definedName name="uyygieyu" localSheetId="10">#REF!</definedName>
    <definedName name="uyygieyu" localSheetId="11">#REF!</definedName>
    <definedName name="uyygieyu" localSheetId="12">#REF!</definedName>
    <definedName name="uyygieyu" localSheetId="13">#REF!</definedName>
    <definedName name="uyygieyu" localSheetId="14">#REF!</definedName>
    <definedName name="uyygieyu" localSheetId="6">#REF!</definedName>
    <definedName name="uyygieyu">#REF!</definedName>
    <definedName name="v" localSheetId="4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" localSheetId="14">#REF!</definedName>
    <definedName name="v" localSheetId="6">#REF!</definedName>
    <definedName name="v">#REF!</definedName>
    <definedName name="V_Depreciar" localSheetId="4">#REF!</definedName>
    <definedName name="V_Depreciar" localSheetId="7">#REF!</definedName>
    <definedName name="V_Depreciar" localSheetId="8">#REF!</definedName>
    <definedName name="V_Depreciar" localSheetId="9">#REF!</definedName>
    <definedName name="V_Depreciar" localSheetId="10">#REF!</definedName>
    <definedName name="V_Depreciar" localSheetId="11">#REF!</definedName>
    <definedName name="V_Depreciar" localSheetId="12">#REF!</definedName>
    <definedName name="V_Depreciar" localSheetId="13">#REF!</definedName>
    <definedName name="V_Depreciar" localSheetId="14">#REF!</definedName>
    <definedName name="V_Depreciar" localSheetId="6">#REF!</definedName>
    <definedName name="V_Depreciar">#REF!</definedName>
    <definedName name="v_dólar" localSheetId="4">#REF!</definedName>
    <definedName name="v_dólar" localSheetId="7">#REF!</definedName>
    <definedName name="v_dólar" localSheetId="8">#REF!</definedName>
    <definedName name="v_dólar" localSheetId="9">#REF!</definedName>
    <definedName name="v_dólar" localSheetId="10">#REF!</definedName>
    <definedName name="v_dólar" localSheetId="11">#REF!</definedName>
    <definedName name="v_dólar" localSheetId="12">#REF!</definedName>
    <definedName name="v_dólar" localSheetId="13">#REF!</definedName>
    <definedName name="v_dólar" localSheetId="14">#REF!</definedName>
    <definedName name="v_dólar" localSheetId="6">#REF!</definedName>
    <definedName name="v_dólar">#REF!</definedName>
    <definedName name="V_Pista" localSheetId="4">#REF!</definedName>
    <definedName name="V_Pista" localSheetId="7">#REF!</definedName>
    <definedName name="V_Pista" localSheetId="8">#REF!</definedName>
    <definedName name="V_Pista" localSheetId="9">#REF!</definedName>
    <definedName name="V_Pista" localSheetId="10">#REF!</definedName>
    <definedName name="V_Pista" localSheetId="11">#REF!</definedName>
    <definedName name="V_Pista" localSheetId="12">#REF!</definedName>
    <definedName name="V_Pista" localSheetId="13">#REF!</definedName>
    <definedName name="V_Pista" localSheetId="14">#REF!</definedName>
    <definedName name="V_Pista" localSheetId="6">#REF!</definedName>
    <definedName name="V_Pista">#REF!</definedName>
    <definedName name="V_Planta" localSheetId="4">#REF!</definedName>
    <definedName name="V_Planta" localSheetId="7">#REF!</definedName>
    <definedName name="V_Planta" localSheetId="8">#REF!</definedName>
    <definedName name="V_Planta" localSheetId="9">#REF!</definedName>
    <definedName name="V_Planta" localSheetId="10">#REF!</definedName>
    <definedName name="V_Planta" localSheetId="11">#REF!</definedName>
    <definedName name="V_Planta" localSheetId="12">#REF!</definedName>
    <definedName name="V_Planta" localSheetId="13">#REF!</definedName>
    <definedName name="V_Planta" localSheetId="14">#REF!</definedName>
    <definedName name="V_Planta" localSheetId="6">#REF!</definedName>
    <definedName name="V_Planta">#REF!</definedName>
    <definedName name="valor_a_depreciar" localSheetId="4">#REF!</definedName>
    <definedName name="valor_a_depreciar" localSheetId="7">#REF!</definedName>
    <definedName name="valor_a_depreciar" localSheetId="8">#REF!</definedName>
    <definedName name="valor_a_depreciar" localSheetId="9">#REF!</definedName>
    <definedName name="valor_a_depreciar" localSheetId="10">#REF!</definedName>
    <definedName name="valor_a_depreciar" localSheetId="11">#REF!</definedName>
    <definedName name="valor_a_depreciar" localSheetId="12">#REF!</definedName>
    <definedName name="valor_a_depreciar" localSheetId="13">#REF!</definedName>
    <definedName name="valor_a_depreciar" localSheetId="14">#REF!</definedName>
    <definedName name="valor_a_depreciar" localSheetId="6">#REF!</definedName>
    <definedName name="valor_a_depreciar">#REF!</definedName>
    <definedName name="VALOR_AGUA" localSheetId="4">#REF!</definedName>
    <definedName name="VALOR_AGUA" localSheetId="7">#REF!</definedName>
    <definedName name="VALOR_AGUA" localSheetId="8">#REF!</definedName>
    <definedName name="VALOR_AGUA" localSheetId="9">#REF!</definedName>
    <definedName name="VALOR_AGUA" localSheetId="10">#REF!</definedName>
    <definedName name="VALOR_AGUA" localSheetId="11">#REF!</definedName>
    <definedName name="VALOR_AGUA" localSheetId="12">#REF!</definedName>
    <definedName name="VALOR_AGUA" localSheetId="13">#REF!</definedName>
    <definedName name="VALOR_AGUA" localSheetId="14">#REF!</definedName>
    <definedName name="VALOR_AGUA" localSheetId="6">#REF!</definedName>
    <definedName name="VALOR_AGUA">#REF!</definedName>
    <definedName name="VALOR_ANDE" localSheetId="4">#REF!</definedName>
    <definedName name="VALOR_ANDE" localSheetId="7">#REF!</definedName>
    <definedName name="VALOR_ANDE" localSheetId="8">#REF!</definedName>
    <definedName name="VALOR_ANDE" localSheetId="9">#REF!</definedName>
    <definedName name="VALOR_ANDE" localSheetId="10">#REF!</definedName>
    <definedName name="VALOR_ANDE" localSheetId="11">#REF!</definedName>
    <definedName name="VALOR_ANDE" localSheetId="12">#REF!</definedName>
    <definedName name="VALOR_ANDE" localSheetId="13">#REF!</definedName>
    <definedName name="VALOR_ANDE" localSheetId="14">#REF!</definedName>
    <definedName name="VALOR_ANDE" localSheetId="6">#REF!</definedName>
    <definedName name="VALOR_ANDE">#REF!</definedName>
    <definedName name="VALOR_ARENA" localSheetId="4">#REF!</definedName>
    <definedName name="VALOR_ARENA" localSheetId="7">#REF!</definedName>
    <definedName name="VALOR_ARENA" localSheetId="8">#REF!</definedName>
    <definedName name="VALOR_ARENA" localSheetId="9">#REF!</definedName>
    <definedName name="VALOR_ARENA" localSheetId="10">#REF!</definedName>
    <definedName name="VALOR_ARENA" localSheetId="11">#REF!</definedName>
    <definedName name="VALOR_ARENA" localSheetId="12">#REF!</definedName>
    <definedName name="VALOR_ARENA" localSheetId="13">#REF!</definedName>
    <definedName name="VALOR_ARENA" localSheetId="14">#REF!</definedName>
    <definedName name="VALOR_ARENA" localSheetId="6">#REF!</definedName>
    <definedName name="VALOR_ARENA">#REF!</definedName>
    <definedName name="VALOR_CEMENTO" localSheetId="4">#REF!</definedName>
    <definedName name="VALOR_CEMENTO" localSheetId="7">#REF!</definedName>
    <definedName name="VALOR_CEMENTO" localSheetId="8">#REF!</definedName>
    <definedName name="VALOR_CEMENTO" localSheetId="9">#REF!</definedName>
    <definedName name="VALOR_CEMENTO" localSheetId="10">#REF!</definedName>
    <definedName name="VALOR_CEMENTO" localSheetId="11">#REF!</definedName>
    <definedName name="VALOR_CEMENTO" localSheetId="12">#REF!</definedName>
    <definedName name="VALOR_CEMENTO" localSheetId="13">#REF!</definedName>
    <definedName name="VALOR_CEMENTO" localSheetId="14">#REF!</definedName>
    <definedName name="VALOR_CEMENTO" localSheetId="6">#REF!</definedName>
    <definedName name="VALOR_CEMENTO">#REF!</definedName>
    <definedName name="VALOR_COMBUSTIBLE" localSheetId="4">#REF!</definedName>
    <definedName name="VALOR_COMBUSTIBLE" localSheetId="7">#REF!</definedName>
    <definedName name="VALOR_COMBUSTIBLE" localSheetId="8">#REF!</definedName>
    <definedName name="VALOR_COMBUSTIBLE" localSheetId="9">#REF!</definedName>
    <definedName name="VALOR_COMBUSTIBLE" localSheetId="10">#REF!</definedName>
    <definedName name="VALOR_COMBUSTIBLE" localSheetId="11">#REF!</definedName>
    <definedName name="VALOR_COMBUSTIBLE" localSheetId="12">#REF!</definedName>
    <definedName name="VALOR_COMBUSTIBLE" localSheetId="13">#REF!</definedName>
    <definedName name="VALOR_COMBUSTIBLE" localSheetId="14">#REF!</definedName>
    <definedName name="VALOR_COMBUSTIBLE" localSheetId="6">#REF!</definedName>
    <definedName name="VALOR_COMBUSTIBLE">#REF!</definedName>
    <definedName name="VALOR_D" localSheetId="4">#REF!</definedName>
    <definedName name="VALOR_D" localSheetId="7">#REF!</definedName>
    <definedName name="VALOR_D" localSheetId="8">#REF!</definedName>
    <definedName name="VALOR_D" localSheetId="9">#REF!</definedName>
    <definedName name="VALOR_D" localSheetId="10">#REF!</definedName>
    <definedName name="VALOR_D" localSheetId="11">#REF!</definedName>
    <definedName name="VALOR_D" localSheetId="12">#REF!</definedName>
    <definedName name="VALOR_D" localSheetId="13">#REF!</definedName>
    <definedName name="VALOR_D" localSheetId="14">#REF!</definedName>
    <definedName name="VALOR_D" localSheetId="6">#REF!</definedName>
    <definedName name="VALOR_D">#REF!</definedName>
    <definedName name="VALOR_DOLAR" localSheetId="4">#REF!</definedName>
    <definedName name="VALOR_DOLAR" localSheetId="7">#REF!</definedName>
    <definedName name="VALOR_DOLAR" localSheetId="8">#REF!</definedName>
    <definedName name="VALOR_DOLAR" localSheetId="9">#REF!</definedName>
    <definedName name="VALOR_DOLAR" localSheetId="10">#REF!</definedName>
    <definedName name="VALOR_DOLAR" localSheetId="11">#REF!</definedName>
    <definedName name="VALOR_DOLAR" localSheetId="12">#REF!</definedName>
    <definedName name="VALOR_DOLAR" localSheetId="13">#REF!</definedName>
    <definedName name="VALOR_DOLAR" localSheetId="14">#REF!</definedName>
    <definedName name="VALOR_DOLAR" localSheetId="6">#REF!</definedName>
    <definedName name="VALOR_DOLAR">#REF!</definedName>
    <definedName name="Valor_Dólar" localSheetId="4">#REF!</definedName>
    <definedName name="Valor_Dólar" localSheetId="7">#REF!</definedName>
    <definedName name="Valor_Dólar" localSheetId="8">#REF!</definedName>
    <definedName name="Valor_Dólar" localSheetId="9">#REF!</definedName>
    <definedName name="Valor_Dólar" localSheetId="10">#REF!</definedName>
    <definedName name="Valor_Dólar" localSheetId="11">#REF!</definedName>
    <definedName name="Valor_Dólar" localSheetId="12">#REF!</definedName>
    <definedName name="Valor_Dólar" localSheetId="13">#REF!</definedName>
    <definedName name="Valor_Dólar" localSheetId="14">#REF!</definedName>
    <definedName name="Valor_Dólar" localSheetId="6">#REF!</definedName>
    <definedName name="Valor_Dólar">#REF!</definedName>
    <definedName name="Valor_Gasoil" localSheetId="4">#REF!</definedName>
    <definedName name="Valor_Gasoil" localSheetId="7">#REF!</definedName>
    <definedName name="Valor_Gasoil" localSheetId="8">#REF!</definedName>
    <definedName name="Valor_Gasoil" localSheetId="9">#REF!</definedName>
    <definedName name="Valor_Gasoil" localSheetId="10">#REF!</definedName>
    <definedName name="Valor_Gasoil" localSheetId="11">#REF!</definedName>
    <definedName name="Valor_Gasoil" localSheetId="12">#REF!</definedName>
    <definedName name="Valor_Gasoil" localSheetId="13">#REF!</definedName>
    <definedName name="Valor_Gasoil" localSheetId="14">#REF!</definedName>
    <definedName name="Valor_Gasoil" localSheetId="6">#REF!</definedName>
    <definedName name="Valor_Gasoil">#REF!</definedName>
    <definedName name="VALOR_TRITURADA" localSheetId="4">#REF!</definedName>
    <definedName name="VALOR_TRITURADA" localSheetId="7">#REF!</definedName>
    <definedName name="VALOR_TRITURADA" localSheetId="8">#REF!</definedName>
    <definedName name="VALOR_TRITURADA" localSheetId="9">#REF!</definedName>
    <definedName name="VALOR_TRITURADA" localSheetId="10">#REF!</definedName>
    <definedName name="VALOR_TRITURADA" localSheetId="11">#REF!</definedName>
    <definedName name="VALOR_TRITURADA" localSheetId="12">#REF!</definedName>
    <definedName name="VALOR_TRITURADA" localSheetId="13">#REF!</definedName>
    <definedName name="VALOR_TRITURADA" localSheetId="14">#REF!</definedName>
    <definedName name="VALOR_TRITURADA" localSheetId="6">#REF!</definedName>
    <definedName name="VALOR_TRITURADA">#REF!</definedName>
    <definedName name="valores_contractuales" localSheetId="4">#REF!</definedName>
    <definedName name="valores_contractuales" localSheetId="7">#REF!</definedName>
    <definedName name="valores_contractuales" localSheetId="8">#REF!</definedName>
    <definedName name="valores_contractuales" localSheetId="9">#REF!</definedName>
    <definedName name="valores_contractuales" localSheetId="10">#REF!</definedName>
    <definedName name="valores_contractuales" localSheetId="11">#REF!</definedName>
    <definedName name="valores_contractuales" localSheetId="12">#REF!</definedName>
    <definedName name="valores_contractuales" localSheetId="13">#REF!</definedName>
    <definedName name="valores_contractuales" localSheetId="14">#REF!</definedName>
    <definedName name="valores_contractuales" localSheetId="6">#REF!</definedName>
    <definedName name="valores_contractuales">#REF!</definedName>
    <definedName name="Values_Entered" localSheetId="4">IF('5- COSTO FINANCIERO AFD'!Loan_Amount*'5- COSTO FINANCIERO AFD'!Interest_Rate*'5- COSTO FINANCIERO AFD'!Loan_Years*'5- COSTO FINANCIERO AFD'!Loan_Start&gt;0,1,0)</definedName>
    <definedName name="Values_Entered" localSheetId="7">IF('ESTRUCTURA DE COSTOS T1'!Loan_Amount*'ESTRUCTURA DE COSTOS T1'!Interest_Rate*'ESTRUCTURA DE COSTOS T1'!Loan_Years*'ESTRUCTURA DE COSTOS T1'!Loan_Start&gt;0,1,0)</definedName>
    <definedName name="Values_Entered" localSheetId="8">IF('ESTRUCTURA DE COSTOS T2'!Loan_Amount*'ESTRUCTURA DE COSTOS T2'!Interest_Rate*'ESTRUCTURA DE COSTOS T2'!Loan_Years*'ESTRUCTURA DE COSTOS T2'!Loan_Start&gt;0,1,0)</definedName>
    <definedName name="Values_Entered" localSheetId="9">IF('ESTRUCTURA DE COSTOS T3'!Loan_Amount*'ESTRUCTURA DE COSTOS T3'!Interest_Rate*'ESTRUCTURA DE COSTOS T3'!Loan_Years*'ESTRUCTURA DE COSTOS T3'!Loan_Start&gt;0,1,0)</definedName>
    <definedName name="Values_Entered" localSheetId="10">IF('ESTRUCTURA DE COSTOS T4'!Loan_Amount*'ESTRUCTURA DE COSTOS T4'!Interest_Rate*'ESTRUCTURA DE COSTOS T4'!Loan_Years*'ESTRUCTURA DE COSTOS T4'!Loan_Start&gt;0,1,0)</definedName>
    <definedName name="Values_Entered" localSheetId="11">IF('ESTRUCTURA DE COSTOS T5'!Loan_Amount*'ESTRUCTURA DE COSTOS T5'!Interest_Rate*'ESTRUCTURA DE COSTOS T5'!Loan_Years*'ESTRUCTURA DE COSTOS T5'!Loan_Start&gt;0,1,0)</definedName>
    <definedName name="Values_Entered" localSheetId="12">IF('ESTRUCTURA DE COSTOS T6'!Loan_Amount*'ESTRUCTURA DE COSTOS T6'!Interest_Rate*'ESTRUCTURA DE COSTOS T6'!Loan_Years*'ESTRUCTURA DE COSTOS T6'!Loan_Start&gt;0,1,0)</definedName>
    <definedName name="Values_Entered" localSheetId="13">IF('ESTRUCTURA DE COSTOS T7'!Loan_Amount*'ESTRUCTURA DE COSTOS T7'!Interest_Rate*'ESTRUCTURA DE COSTOS T7'!Loan_Years*'ESTRUCTURA DE COSTOS T7'!Loan_Start&gt;0,1,0)</definedName>
    <definedName name="Values_Entered" localSheetId="14">IF('ESTRUCTURA DE COSTOS T8'!Loan_Amount*'ESTRUCTURA DE COSTOS T8'!Interest_Rate*'ESTRUCTURA DE COSTOS T8'!Loan_Years*'ESTRUCTURA DE COSTOS T8'!Loan_Start&gt;0,1,0)</definedName>
    <definedName name="Values_Entered" localSheetId="6">IF('RESUMEN PARA PLATAFORMA '!Loan_Amount*'RESUMEN PARA PLATAFORMA '!Interest_Rate*'RESUMEN PARA PLATAFORMA '!Loan_Years*'RESUMEN PARA PLATAFORMA '!Loan_Start&gt;0,1,0)</definedName>
    <definedName name="Values_Entered">IF(Loan_Amount*Interest_Rate*Loan_Years*Loan_Start&gt;0,1,0)</definedName>
    <definedName name="var" localSheetId="4">#REF!</definedName>
    <definedName name="var" localSheetId="7">#REF!</definedName>
    <definedName name="var" localSheetId="8">#REF!</definedName>
    <definedName name="var" localSheetId="9">#REF!</definedName>
    <definedName name="var" localSheetId="10">#REF!</definedName>
    <definedName name="var" localSheetId="11">#REF!</definedName>
    <definedName name="var" localSheetId="12">#REF!</definedName>
    <definedName name="var" localSheetId="13">#REF!</definedName>
    <definedName name="var" localSheetId="14">#REF!</definedName>
    <definedName name="var" localSheetId="6">#REF!</definedName>
    <definedName name="var">#REF!</definedName>
    <definedName name="Var_conf" localSheetId="4">#REF!</definedName>
    <definedName name="Var_conf" localSheetId="7">#REF!</definedName>
    <definedName name="Var_conf" localSheetId="8">#REF!</definedName>
    <definedName name="Var_conf" localSheetId="9">#REF!</definedName>
    <definedName name="Var_conf" localSheetId="10">#REF!</definedName>
    <definedName name="Var_conf" localSheetId="11">#REF!</definedName>
    <definedName name="Var_conf" localSheetId="12">#REF!</definedName>
    <definedName name="Var_conf" localSheetId="13">#REF!</definedName>
    <definedName name="Var_conf" localSheetId="14">#REF!</definedName>
    <definedName name="Var_conf" localSheetId="6">#REF!</definedName>
    <definedName name="Var_conf">#REF!</definedName>
    <definedName name="varC1" localSheetId="4">#REF!</definedName>
    <definedName name="varC1" localSheetId="7">#REF!</definedName>
    <definedName name="varC1" localSheetId="8">#REF!</definedName>
    <definedName name="varC1" localSheetId="9">#REF!</definedName>
    <definedName name="varC1" localSheetId="10">#REF!</definedName>
    <definedName name="varC1" localSheetId="11">#REF!</definedName>
    <definedName name="varC1" localSheetId="12">#REF!</definedName>
    <definedName name="varC1" localSheetId="13">#REF!</definedName>
    <definedName name="varC1" localSheetId="14">#REF!</definedName>
    <definedName name="varC1" localSheetId="6">#REF!</definedName>
    <definedName name="varC1">#REF!</definedName>
    <definedName name="varC2" localSheetId="4">#REF!</definedName>
    <definedName name="varC2" localSheetId="7">#REF!</definedName>
    <definedName name="varC2" localSheetId="8">#REF!</definedName>
    <definedName name="varC2" localSheetId="9">#REF!</definedName>
    <definedName name="varC2" localSheetId="10">#REF!</definedName>
    <definedName name="varC2" localSheetId="11">#REF!</definedName>
    <definedName name="varC2" localSheetId="12">#REF!</definedName>
    <definedName name="varC2" localSheetId="13">#REF!</definedName>
    <definedName name="varC2" localSheetId="14">#REF!</definedName>
    <definedName name="varC2" localSheetId="6">#REF!</definedName>
    <definedName name="varC2">#REF!</definedName>
    <definedName name="vard" localSheetId="4">#REF!</definedName>
    <definedName name="vard" localSheetId="7">#REF!</definedName>
    <definedName name="vard" localSheetId="8">#REF!</definedName>
    <definedName name="vard" localSheetId="9">#REF!</definedName>
    <definedName name="vard" localSheetId="10">#REF!</definedName>
    <definedName name="vard" localSheetId="11">#REF!</definedName>
    <definedName name="vard" localSheetId="12">#REF!</definedName>
    <definedName name="vard" localSheetId="13">#REF!</definedName>
    <definedName name="vard" localSheetId="14">#REF!</definedName>
    <definedName name="vard" localSheetId="6">#REF!</definedName>
    <definedName name="vard">#REF!</definedName>
    <definedName name="varilla" localSheetId="4">#REF!</definedName>
    <definedName name="varilla" localSheetId="7">#REF!</definedName>
    <definedName name="varilla" localSheetId="8">#REF!</definedName>
    <definedName name="varilla" localSheetId="9">#REF!</definedName>
    <definedName name="varilla" localSheetId="10">#REF!</definedName>
    <definedName name="varilla" localSheetId="11">#REF!</definedName>
    <definedName name="varilla" localSheetId="12">#REF!</definedName>
    <definedName name="varilla" localSheetId="13">#REF!</definedName>
    <definedName name="varilla" localSheetId="14">#REF!</definedName>
    <definedName name="varilla" localSheetId="6">#REF!</definedName>
    <definedName name="varilla">#REF!</definedName>
    <definedName name="VARILLACA50_P" localSheetId="4">#REF!</definedName>
    <definedName name="VARILLACA50_P" localSheetId="7">#REF!</definedName>
    <definedName name="VARILLACA50_P" localSheetId="8">#REF!</definedName>
    <definedName name="VARILLACA50_P" localSheetId="9">#REF!</definedName>
    <definedName name="VARILLACA50_P" localSheetId="10">#REF!</definedName>
    <definedName name="VARILLACA50_P" localSheetId="11">#REF!</definedName>
    <definedName name="VARILLACA50_P" localSheetId="12">#REF!</definedName>
    <definedName name="VARILLACA50_P" localSheetId="13">#REF!</definedName>
    <definedName name="VARILLACA50_P" localSheetId="14">#REF!</definedName>
    <definedName name="VARILLACA50_P" localSheetId="6">#REF!</definedName>
    <definedName name="VARILLACA50_P">#REF!</definedName>
    <definedName name="vc" localSheetId="4">#REF!</definedName>
    <definedName name="vc" localSheetId="7">#REF!</definedName>
    <definedName name="vc" localSheetId="8">#REF!</definedName>
    <definedName name="vc" localSheetId="9">#REF!</definedName>
    <definedName name="vc" localSheetId="10">#REF!</definedName>
    <definedName name="vc" localSheetId="11">#REF!</definedName>
    <definedName name="vc" localSheetId="12">#REF!</definedName>
    <definedName name="vc" localSheetId="13">#REF!</definedName>
    <definedName name="vc" localSheetId="14">#REF!</definedName>
    <definedName name="vc" localSheetId="6">#REF!</definedName>
    <definedName name="vc">#REF!</definedName>
    <definedName name="VC_LISO" localSheetId="4">#REF!</definedName>
    <definedName name="VC_LISO" localSheetId="7">#REF!</definedName>
    <definedName name="VC_LISO" localSheetId="8">#REF!</definedName>
    <definedName name="VC_LISO" localSheetId="9">#REF!</definedName>
    <definedName name="VC_LISO" localSheetId="10">#REF!</definedName>
    <definedName name="VC_LISO" localSheetId="11">#REF!</definedName>
    <definedName name="VC_LISO" localSheetId="12">#REF!</definedName>
    <definedName name="VC_LISO" localSheetId="13">#REF!</definedName>
    <definedName name="VC_LISO" localSheetId="14">#REF!</definedName>
    <definedName name="VC_LISO" localSheetId="6">#REF!</definedName>
    <definedName name="VC_LISO">#REF!</definedName>
    <definedName name="vdvf" localSheetId="4" hidden="1">#REF!</definedName>
    <definedName name="vdvf" localSheetId="7" hidden="1">#REF!</definedName>
    <definedName name="vdvf" localSheetId="8" hidden="1">#REF!</definedName>
    <definedName name="vdvf" localSheetId="9" hidden="1">#REF!</definedName>
    <definedName name="vdvf" localSheetId="10" hidden="1">#REF!</definedName>
    <definedName name="vdvf" localSheetId="11" hidden="1">#REF!</definedName>
    <definedName name="vdvf" localSheetId="12" hidden="1">#REF!</definedName>
    <definedName name="vdvf" localSheetId="13" hidden="1">#REF!</definedName>
    <definedName name="vdvf" localSheetId="14" hidden="1">#REF!</definedName>
    <definedName name="vdvf" localSheetId="6" hidden="1">#REF!</definedName>
    <definedName name="vdvf" hidden="1">#REF!</definedName>
    <definedName name="VE" localSheetId="4">#REF!</definedName>
    <definedName name="VE" localSheetId="7">#REF!</definedName>
    <definedName name="VE" localSheetId="8">#REF!</definedName>
    <definedName name="VE" localSheetId="9">#REF!</definedName>
    <definedName name="VE" localSheetId="10">#REF!</definedName>
    <definedName name="VE" localSheetId="11">#REF!</definedName>
    <definedName name="VE" localSheetId="12">#REF!</definedName>
    <definedName name="VE" localSheetId="13">#REF!</definedName>
    <definedName name="VE" localSheetId="14">#REF!</definedName>
    <definedName name="VE" localSheetId="6">#REF!</definedName>
    <definedName name="VE">#REF!</definedName>
    <definedName name="vida_util" localSheetId="4">#REF!</definedName>
    <definedName name="vida_util" localSheetId="7">#REF!</definedName>
    <definedName name="vida_util" localSheetId="8">#REF!</definedName>
    <definedName name="vida_util" localSheetId="9">#REF!</definedName>
    <definedName name="vida_util" localSheetId="10">#REF!</definedName>
    <definedName name="vida_util" localSheetId="11">#REF!</definedName>
    <definedName name="vida_util" localSheetId="12">#REF!</definedName>
    <definedName name="vida_util" localSheetId="13">#REF!</definedName>
    <definedName name="vida_util" localSheetId="14">#REF!</definedName>
    <definedName name="vida_util" localSheetId="6">#REF!</definedName>
    <definedName name="vida_util">#REF!</definedName>
    <definedName name="w" localSheetId="4">#REF!</definedName>
    <definedName name="w" localSheetId="7">#REF!</definedName>
    <definedName name="w" localSheetId="8">#REF!</definedName>
    <definedName name="w" localSheetId="9">#REF!</definedName>
    <definedName name="w" localSheetId="10">#REF!</definedName>
    <definedName name="w" localSheetId="11">#REF!</definedName>
    <definedName name="w" localSheetId="12">#REF!</definedName>
    <definedName name="w" localSheetId="13">#REF!</definedName>
    <definedName name="w" localSheetId="14">#REF!</definedName>
    <definedName name="w" localSheetId="6">#REF!</definedName>
    <definedName name="w">#REF!</definedName>
    <definedName name="w45tg" localSheetId="4" hidden="1">#REF!</definedName>
    <definedName name="w45tg" localSheetId="7" hidden="1">#REF!</definedName>
    <definedName name="w45tg" localSheetId="8" hidden="1">#REF!</definedName>
    <definedName name="w45tg" localSheetId="9" hidden="1">#REF!</definedName>
    <definedName name="w45tg" localSheetId="10" hidden="1">#REF!</definedName>
    <definedName name="w45tg" localSheetId="11" hidden="1">#REF!</definedName>
    <definedName name="w45tg" localSheetId="12" hidden="1">#REF!</definedName>
    <definedName name="w45tg" localSheetId="13" hidden="1">#REF!</definedName>
    <definedName name="w45tg" localSheetId="14" hidden="1">#REF!</definedName>
    <definedName name="w45tg" localSheetId="6" hidden="1">#REF!</definedName>
    <definedName name="w45tg" hidden="1">#REF!</definedName>
    <definedName name="wefew" localSheetId="4" hidden="1">#REF!</definedName>
    <definedName name="wefew" localSheetId="7" hidden="1">#REF!</definedName>
    <definedName name="wefew" localSheetId="8" hidden="1">#REF!</definedName>
    <definedName name="wefew" localSheetId="9" hidden="1">#REF!</definedName>
    <definedName name="wefew" localSheetId="10" hidden="1">#REF!</definedName>
    <definedName name="wefew" localSheetId="11" hidden="1">#REF!</definedName>
    <definedName name="wefew" localSheetId="12" hidden="1">#REF!</definedName>
    <definedName name="wefew" localSheetId="13" hidden="1">#REF!</definedName>
    <definedName name="wefew" localSheetId="14" hidden="1">#REF!</definedName>
    <definedName name="wefew" localSheetId="6" hidden="1">#REF!</definedName>
    <definedName name="wefew" hidden="1">#REF!</definedName>
    <definedName name="wrn.CONTRATISTAS._.MAYO." localSheetId="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NTRATISTAS._.MAYO.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wrn.COORDENADAS._.REALES._.DE._.RUTA._.4." localSheetId="4" hidden="1">{#N/A,#N/A,FALSE,"PROYECTO";#N/A,#N/A,FALSE,"REAL"}</definedName>
    <definedName name="wrn.COORDENADAS._.REALES._.DE._.RUTA._.4." localSheetId="7" hidden="1">{#N/A,#N/A,FALSE,"PROYECTO";#N/A,#N/A,FALSE,"REAL"}</definedName>
    <definedName name="wrn.COORDENADAS._.REALES._.DE._.RUTA._.4." localSheetId="8" hidden="1">{#N/A,#N/A,FALSE,"PROYECTO";#N/A,#N/A,FALSE,"REAL"}</definedName>
    <definedName name="wrn.COORDENADAS._.REALES._.DE._.RUTA._.4." localSheetId="9" hidden="1">{#N/A,#N/A,FALSE,"PROYECTO";#N/A,#N/A,FALSE,"REAL"}</definedName>
    <definedName name="wrn.COORDENADAS._.REALES._.DE._.RUTA._.4." localSheetId="10" hidden="1">{#N/A,#N/A,FALSE,"PROYECTO";#N/A,#N/A,FALSE,"REAL"}</definedName>
    <definedName name="wrn.COORDENADAS._.REALES._.DE._.RUTA._.4." localSheetId="11" hidden="1">{#N/A,#N/A,FALSE,"PROYECTO";#N/A,#N/A,FALSE,"REAL"}</definedName>
    <definedName name="wrn.COORDENADAS._.REALES._.DE._.RUTA._.4." localSheetId="12" hidden="1">{#N/A,#N/A,FALSE,"PROYECTO";#N/A,#N/A,FALSE,"REAL"}</definedName>
    <definedName name="wrn.COORDENADAS._.REALES._.DE._.RUTA._.4." localSheetId="13" hidden="1">{#N/A,#N/A,FALSE,"PROYECTO";#N/A,#N/A,FALSE,"REAL"}</definedName>
    <definedName name="wrn.COORDENADAS._.REALES._.DE._.RUTA._.4." localSheetId="14" hidden="1">{#N/A,#N/A,FALSE,"PROYECTO";#N/A,#N/A,FALSE,"REAL"}</definedName>
    <definedName name="wrn.COORDENADAS._.REALES._.DE._.RUTA._.4." hidden="1">{#N/A,#N/A,FALSE,"PROYECTO";#N/A,#N/A,FALSE,"REAL"}</definedName>
    <definedName name="wrn.floren." localSheetId="7" hidden="1">{#N/A,#N/A,FALSE,"Ag_Cardozo";#N/A,#N/A,FALSE,"Cardozo";#N/A,#N/A,FALSE,"Ortiz";#N/A,#N/A,FALSE,"Ag_Ortiz";#N/A,#N/A,FALSE,"Cabrera";#N/A,#N/A,FALSE,"Ag_Cabrera"}</definedName>
    <definedName name="wrn.floren." localSheetId="8" hidden="1">{#N/A,#N/A,FALSE,"Ag_Cardozo";#N/A,#N/A,FALSE,"Cardozo";#N/A,#N/A,FALSE,"Ortiz";#N/A,#N/A,FALSE,"Ag_Ortiz";#N/A,#N/A,FALSE,"Cabrera";#N/A,#N/A,FALSE,"Ag_Cabrera"}</definedName>
    <definedName name="wrn.floren." localSheetId="9" hidden="1">{#N/A,#N/A,FALSE,"Ag_Cardozo";#N/A,#N/A,FALSE,"Cardozo";#N/A,#N/A,FALSE,"Ortiz";#N/A,#N/A,FALSE,"Ag_Ortiz";#N/A,#N/A,FALSE,"Cabrera";#N/A,#N/A,FALSE,"Ag_Cabrera"}</definedName>
    <definedName name="wrn.floren." localSheetId="10" hidden="1">{#N/A,#N/A,FALSE,"Ag_Cardozo";#N/A,#N/A,FALSE,"Cardozo";#N/A,#N/A,FALSE,"Ortiz";#N/A,#N/A,FALSE,"Ag_Ortiz";#N/A,#N/A,FALSE,"Cabrera";#N/A,#N/A,FALSE,"Ag_Cabrera"}</definedName>
    <definedName name="wrn.floren." localSheetId="11" hidden="1">{#N/A,#N/A,FALSE,"Ag_Cardozo";#N/A,#N/A,FALSE,"Cardozo";#N/A,#N/A,FALSE,"Ortiz";#N/A,#N/A,FALSE,"Ag_Ortiz";#N/A,#N/A,FALSE,"Cabrera";#N/A,#N/A,FALSE,"Ag_Cabrera"}</definedName>
    <definedName name="wrn.floren." localSheetId="12" hidden="1">{#N/A,#N/A,FALSE,"Ag_Cardozo";#N/A,#N/A,FALSE,"Cardozo";#N/A,#N/A,FALSE,"Ortiz";#N/A,#N/A,FALSE,"Ag_Ortiz";#N/A,#N/A,FALSE,"Cabrera";#N/A,#N/A,FALSE,"Ag_Cabrera"}</definedName>
    <definedName name="wrn.floren." localSheetId="13" hidden="1">{#N/A,#N/A,FALSE,"Ag_Cardozo";#N/A,#N/A,FALSE,"Cardozo";#N/A,#N/A,FALSE,"Ortiz";#N/A,#N/A,FALSE,"Ag_Ortiz";#N/A,#N/A,FALSE,"Cabrera";#N/A,#N/A,FALSE,"Ag_Cabrera"}</definedName>
    <definedName name="wrn.floren." localSheetId="14" hidden="1">{#N/A,#N/A,FALSE,"Ag_Cardozo";#N/A,#N/A,FALSE,"Cardozo";#N/A,#N/A,FALSE,"Ortiz";#N/A,#N/A,FALSE,"Ag_Ortiz";#N/A,#N/A,FALSE,"Cabrera";#N/A,#N/A,FALSE,"Ag_Cabrera"}</definedName>
    <definedName name="wrn.floren." hidden="1">{#N/A,#N/A,FALSE,"Ag_Cardozo";#N/A,#N/A,FALSE,"Cardozo";#N/A,#N/A,FALSE,"Ortiz";#N/A,#N/A,FALSE,"Ag_Ortiz";#N/A,#N/A,FALSE,"Cabrera";#N/A,#N/A,FALSE,"Ag_Cabrera"}</definedName>
    <definedName name="wrn.LFIN5." localSheetId="7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8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9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10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11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12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13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localSheetId="14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LFIN5." hidden="1">{#N/A,#N/A,FALSE,"L_Ayala";#N/A,#N/A,FALSE,"E_Ayala";#N/A,#N/A,FALSE,"E_Arzamendia";#N/A,#N/A,FALSE,"L_Notario";#N/A,#N/A,FALSE,"E_Notario";#N/A,#N/A,FALSE,"L_Ardian";#N/A,#N/A,FALSE,"E_Ardian";#N/A,#N/A,FALSE,"L_Paiva";#N/A,#N/A,FALSE,"E_Paiva";#N/A,#N/A,FALSE,"L_Escobar";#N/A,#N/A,FALSE,"E_Escobar";#N/A,#N/A,FALSE,"L_Sanchez";#N/A,#N/A,FALSE,"E_Sanchez"}</definedName>
    <definedName name="wrn.RECIBOS." localSheetId="7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8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9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10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11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12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13" hidden="1">{#N/A,#N/A,FALSE,"L_Orue";#N/A,#N/A,FALSE,"E_Orue";#N/A,#N/A,FALSE,"L_Caba";#N/A,#N/A,FALSE,"E_Caba";#N/A,#N/A,FALSE,"L_Quin";#N/A,#N/A,FALSE,"E_Quin";#N/A,#N/A,FALSE,"L_Flei";#N/A,#N/A,FALSE,"E_Flei"}</definedName>
    <definedName name="wrn.RECIBOS." localSheetId="14" hidden="1">{#N/A,#N/A,FALSE,"L_Orue";#N/A,#N/A,FALSE,"E_Orue";#N/A,#N/A,FALSE,"L_Caba";#N/A,#N/A,FALSE,"E_Caba";#N/A,#N/A,FALSE,"L_Quin";#N/A,#N/A,FALSE,"E_Quin";#N/A,#N/A,FALSE,"L_Flei";#N/A,#N/A,FALSE,"E_Flei"}</definedName>
    <definedName name="wrn.RECIBOS." hidden="1">{#N/A,#N/A,FALSE,"L_Orue";#N/A,#N/A,FALSE,"E_Orue";#N/A,#N/A,FALSE,"L_Caba";#N/A,#N/A,FALSE,"E_Caba";#N/A,#N/A,FALSE,"L_Quin";#N/A,#N/A,FALSE,"E_Quin";#N/A,#N/A,FALSE,"L_Flei";#N/A,#N/A,FALSE,"E_Flei"}</definedName>
    <definedName name="wrn.Respaldos._.Certificado._.08._.Marzo." localSheetId="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7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8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9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10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11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12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13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localSheetId="14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08._.Marzo." hidden="1">{#N/A,#N/A,FALSE,"203.C";#N/A,#N/A,FALSE,"201";#N/A,#N/A,FALSE,"203.A";#N/A,#N/A,FALSE,"203.F";#N/A,#N/A,FALSE,"603.A.1";#N/A,#N/A,FALSE,"603.B.1";#N/A,#N/A,FALSE,"603.B.2";#N/A,#N/A,FALSE,"601.3";#N/A,#N/A,FALSE,"601.2";#N/A,#N/A,FALSE,"637";#N/A,#N/A,FALSE,"629";#N/A,#N/A,FALSE,"607";#N/A,#N/A,FALSE,"202"}</definedName>
    <definedName name="wrn.Respaldos._.Certificado._.12._.Julio." localSheetId="4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7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8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9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10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11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12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13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localSheetId="14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rn.Respaldos._.Certificado._.12._.Julio.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" localSheetId="4">#REF!</definedName>
    <definedName name="ww" localSheetId="7">#REF!</definedName>
    <definedName name="ww" localSheetId="8">#REF!</definedName>
    <definedName name="ww" localSheetId="9">#REF!</definedName>
    <definedName name="ww" localSheetId="10">#REF!</definedName>
    <definedName name="ww" localSheetId="11">#REF!</definedName>
    <definedName name="ww" localSheetId="12">#REF!</definedName>
    <definedName name="ww" localSheetId="13">#REF!</definedName>
    <definedName name="ww" localSheetId="14">#REF!</definedName>
    <definedName name="ww" localSheetId="6">#REF!</definedName>
    <definedName name="ww">#REF!</definedName>
    <definedName name="www" localSheetId="7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8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9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10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11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12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13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localSheetId="14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" hidden="1">{#N/A,#N/A,FALSE,"Triturada";#N/A,#N/A,FALSE,"601.2";#N/A,#N/A,FALSE,"601.3";#N/A,#N/A,FALSE,"603.B.3";#N/A,#N/A,FALSE,"603.B.2";#N/A,#N/A,FALSE,"603.B.1";#N/A,#N/A,FALSE,"603.A.2";#N/A,#N/A,FALSE,"407";#N/A,#N/A,FALSE,"203.F";#N/A,#N/A,FALSE,"203.C";#N/A,#N/A,FALSE,"201"}</definedName>
    <definedName name="wwwww" localSheetId="4">#REF!</definedName>
    <definedName name="wwwww" localSheetId="7">#REF!</definedName>
    <definedName name="wwwww" localSheetId="8">#REF!</definedName>
    <definedName name="wwwww" localSheetId="9">#REF!</definedName>
    <definedName name="wwwww" localSheetId="10">#REF!</definedName>
    <definedName name="wwwww" localSheetId="11">#REF!</definedName>
    <definedName name="wwwww" localSheetId="12">#REF!</definedName>
    <definedName name="wwwww" localSheetId="13">#REF!</definedName>
    <definedName name="wwwww" localSheetId="14">#REF!</definedName>
    <definedName name="wwwww" localSheetId="6">#REF!</definedName>
    <definedName name="wwwww">#REF!</definedName>
    <definedName name="x" localSheetId="4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6">#REF!</definedName>
    <definedName name="x">#REF!</definedName>
    <definedName name="xno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no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" localSheetId="4">#REF!</definedName>
    <definedName name="xx" localSheetId="7">#REF!</definedName>
    <definedName name="xx" localSheetId="8">#REF!</definedName>
    <definedName name="xx" localSheetId="9">#REF!</definedName>
    <definedName name="xx" localSheetId="10">#REF!</definedName>
    <definedName name="xx" localSheetId="11">#REF!</definedName>
    <definedName name="xx" localSheetId="12">#REF!</definedName>
    <definedName name="xx" localSheetId="13">#REF!</definedName>
    <definedName name="xx" localSheetId="14">#REF!</definedName>
    <definedName name="xx" localSheetId="6">#REF!</definedName>
    <definedName name="xx">#REF!</definedName>
    <definedName name="xxx" localSheetId="4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6">#REF!</definedName>
    <definedName name="xxx">#REF!</definedName>
    <definedName name="xxxx" localSheetId="7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8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9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10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11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12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13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localSheetId="14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xxxx" hidden="1">{#N/A,#N/A,FALSE,"Duarte";#N/A,#N/A,FALSE,"Menacho";#N/A,#N/A,FALSE,"Amarilla";#N/A,#N/A,FALSE,"Verón";#N/A,#N/A,FALSE,"Rlópez";#N/A,#N/A,FALSE,"Clópez";#N/A,#N/A,FALSE,"Ferreira";#N/A,#N/A,FALSE,"Galeano";#N/A,#N/A,FALSE,"Orue"}</definedName>
    <definedName name="y" localSheetId="4">#REF!</definedName>
    <definedName name="y" localSheetId="7">#REF!</definedName>
    <definedName name="y" localSheetId="8">#REF!</definedName>
    <definedName name="y" localSheetId="9">#REF!</definedName>
    <definedName name="y" localSheetId="10">#REF!</definedName>
    <definedName name="y" localSheetId="11">#REF!</definedName>
    <definedName name="y" localSheetId="12">#REF!</definedName>
    <definedName name="y" localSheetId="13">#REF!</definedName>
    <definedName name="y" localSheetId="14">#REF!</definedName>
    <definedName name="y" localSheetId="6">#REF!</definedName>
    <definedName name="y">#REF!</definedName>
    <definedName name="Yacimiento" localSheetId="4">#REF!</definedName>
    <definedName name="Yacimiento" localSheetId="7">#REF!</definedName>
    <definedName name="Yacimiento" localSheetId="8">#REF!</definedName>
    <definedName name="Yacimiento" localSheetId="9">#REF!</definedName>
    <definedName name="Yacimiento" localSheetId="10">#REF!</definedName>
    <definedName name="Yacimiento" localSheetId="11">#REF!</definedName>
    <definedName name="Yacimiento" localSheetId="12">#REF!</definedName>
    <definedName name="Yacimiento" localSheetId="13">#REF!</definedName>
    <definedName name="Yacimiento" localSheetId="14">#REF!</definedName>
    <definedName name="Yacimiento" localSheetId="6">#REF!</definedName>
    <definedName name="Yacimiento">#REF!</definedName>
    <definedName name="YACIMIENTO_F" localSheetId="4">#REF!</definedName>
    <definedName name="YACIMIENTO_F" localSheetId="7">#REF!</definedName>
    <definedName name="YACIMIENTO_F" localSheetId="8">#REF!</definedName>
    <definedName name="YACIMIENTO_F" localSheetId="9">#REF!</definedName>
    <definedName name="YACIMIENTO_F" localSheetId="10">#REF!</definedName>
    <definedName name="YACIMIENTO_F" localSheetId="11">#REF!</definedName>
    <definedName name="YACIMIENTO_F" localSheetId="12">#REF!</definedName>
    <definedName name="YACIMIENTO_F" localSheetId="13">#REF!</definedName>
    <definedName name="YACIMIENTO_F" localSheetId="14">#REF!</definedName>
    <definedName name="YACIMIENTO_F" localSheetId="6">#REF!</definedName>
    <definedName name="YACIMIENTO_F">#REF!</definedName>
    <definedName name="YACIMIENTO_P" localSheetId="4">#REF!</definedName>
    <definedName name="YACIMIENTO_P" localSheetId="7">#REF!</definedName>
    <definedName name="YACIMIENTO_P" localSheetId="8">#REF!</definedName>
    <definedName name="YACIMIENTO_P" localSheetId="9">#REF!</definedName>
    <definedName name="YACIMIENTO_P" localSheetId="10">#REF!</definedName>
    <definedName name="YACIMIENTO_P" localSheetId="11">#REF!</definedName>
    <definedName name="YACIMIENTO_P" localSheetId="12">#REF!</definedName>
    <definedName name="YACIMIENTO_P" localSheetId="13">#REF!</definedName>
    <definedName name="YACIMIENTO_P" localSheetId="14">#REF!</definedName>
    <definedName name="YACIMIENTO_P" localSheetId="6">#REF!</definedName>
    <definedName name="YACIMIENTO_P">#REF!</definedName>
    <definedName name="yen" localSheetId="4">#REF!</definedName>
    <definedName name="yen" localSheetId="7">#REF!</definedName>
    <definedName name="yen" localSheetId="8">#REF!</definedName>
    <definedName name="yen" localSheetId="9">#REF!</definedName>
    <definedName name="yen" localSheetId="10">#REF!</definedName>
    <definedName name="yen" localSheetId="11">#REF!</definedName>
    <definedName name="yen" localSheetId="12">#REF!</definedName>
    <definedName name="yen" localSheetId="13">#REF!</definedName>
    <definedName name="yen" localSheetId="14">#REF!</definedName>
    <definedName name="yen" localSheetId="6">#REF!</definedName>
    <definedName name="yen">#REF!</definedName>
    <definedName name="yhyh" localSheetId="4" hidden="1">#REF!</definedName>
    <definedName name="yhyh" localSheetId="7" hidden="1">#REF!</definedName>
    <definedName name="yhyh" localSheetId="8" hidden="1">#REF!</definedName>
    <definedName name="yhyh" localSheetId="9" hidden="1">#REF!</definedName>
    <definedName name="yhyh" localSheetId="10" hidden="1">#REF!</definedName>
    <definedName name="yhyh" localSheetId="11" hidden="1">#REF!</definedName>
    <definedName name="yhyh" localSheetId="12" hidden="1">#REF!</definedName>
    <definedName name="yhyh" localSheetId="13" hidden="1">#REF!</definedName>
    <definedName name="yhyh" localSheetId="14" hidden="1">#REF!</definedName>
    <definedName name="yhyh" localSheetId="6" hidden="1">#REF!</definedName>
    <definedName name="yhyh" hidden="1">#REF!</definedName>
    <definedName name="yty" localSheetId="4" hidden="1">#REF!</definedName>
    <definedName name="yty" localSheetId="7" hidden="1">#REF!</definedName>
    <definedName name="yty" localSheetId="8" hidden="1">#REF!</definedName>
    <definedName name="yty" localSheetId="9" hidden="1">#REF!</definedName>
    <definedName name="yty" localSheetId="10" hidden="1">#REF!</definedName>
    <definedName name="yty" localSheetId="11" hidden="1">#REF!</definedName>
    <definedName name="yty" localSheetId="12" hidden="1">#REF!</definedName>
    <definedName name="yty" localSheetId="13" hidden="1">#REF!</definedName>
    <definedName name="yty" localSheetId="14" hidden="1">#REF!</definedName>
    <definedName name="yty" localSheetId="6" hidden="1">#REF!</definedName>
    <definedName name="yty" hidden="1">#REF!</definedName>
    <definedName name="yy" localSheetId="4">#REF!</definedName>
    <definedName name="yy" localSheetId="7">#REF!</definedName>
    <definedName name="yy" localSheetId="8">#REF!</definedName>
    <definedName name="yy" localSheetId="9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4">#REF!</definedName>
    <definedName name="yy" localSheetId="6">#REF!</definedName>
    <definedName name="yy">#REF!</definedName>
    <definedName name="z" localSheetId="4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6">#REF!</definedName>
    <definedName name="z">#REF!</definedName>
    <definedName name="za" localSheetId="4">#REF!</definedName>
    <definedName name="za" localSheetId="7">#REF!</definedName>
    <definedName name="za" localSheetId="8">#REF!</definedName>
    <definedName name="za" localSheetId="9">#REF!</definedName>
    <definedName name="za" localSheetId="10">#REF!</definedName>
    <definedName name="za" localSheetId="11">#REF!</definedName>
    <definedName name="za" localSheetId="12">#REF!</definedName>
    <definedName name="za" localSheetId="13">#REF!</definedName>
    <definedName name="za" localSheetId="14">#REF!</definedName>
    <definedName name="za" localSheetId="6">#REF!</definedName>
    <definedName name="za">#REF!</definedName>
    <definedName name="zxczxczx" localSheetId="4">#REF!</definedName>
    <definedName name="zxczxczx" localSheetId="7">#REF!</definedName>
    <definedName name="zxczxczx" localSheetId="8">#REF!</definedName>
    <definedName name="zxczxczx" localSheetId="9">#REF!</definedName>
    <definedName name="zxczxczx" localSheetId="10">#REF!</definedName>
    <definedName name="zxczxczx" localSheetId="11">#REF!</definedName>
    <definedName name="zxczxczx" localSheetId="12">#REF!</definedName>
    <definedName name="zxczxczx" localSheetId="13">#REF!</definedName>
    <definedName name="zxczxczx" localSheetId="14">#REF!</definedName>
    <definedName name="zxczxczx" localSheetId="6">#REF!</definedName>
    <definedName name="zxczxczx">#REF!</definedName>
    <definedName name="zxxc" localSheetId="4" hidden="1">#REF!</definedName>
    <definedName name="zxxc" localSheetId="7" hidden="1">#REF!</definedName>
    <definedName name="zxxc" localSheetId="8" hidden="1">#REF!</definedName>
    <definedName name="zxxc" localSheetId="9" hidden="1">#REF!</definedName>
    <definedName name="zxxc" localSheetId="10" hidden="1">#REF!</definedName>
    <definedName name="zxxc" localSheetId="11" hidden="1">#REF!</definedName>
    <definedName name="zxxc" localSheetId="12" hidden="1">#REF!</definedName>
    <definedName name="zxxc" localSheetId="13" hidden="1">#REF!</definedName>
    <definedName name="zxxc" localSheetId="14" hidden="1">#REF!</definedName>
    <definedName name="zxxc" localSheetId="6" hidden="1">#REF!</definedName>
    <definedName name="zxxc" hidden="1">#REF!</definedName>
    <definedName name="ZZZ" localSheetId="7" hidden="1">{#N/A,#N/A,FALSE,"PROYECTO";#N/A,#N/A,FALSE,"REAL"}</definedName>
    <definedName name="ZZZ" localSheetId="8" hidden="1">{#N/A,#N/A,FALSE,"PROYECTO";#N/A,#N/A,FALSE,"REAL"}</definedName>
    <definedName name="ZZZ" localSheetId="9" hidden="1">{#N/A,#N/A,FALSE,"PROYECTO";#N/A,#N/A,FALSE,"REAL"}</definedName>
    <definedName name="ZZZ" localSheetId="10" hidden="1">{#N/A,#N/A,FALSE,"PROYECTO";#N/A,#N/A,FALSE,"REAL"}</definedName>
    <definedName name="ZZZ" localSheetId="11" hidden="1">{#N/A,#N/A,FALSE,"PROYECTO";#N/A,#N/A,FALSE,"REAL"}</definedName>
    <definedName name="ZZZ" localSheetId="12" hidden="1">{#N/A,#N/A,FALSE,"PROYECTO";#N/A,#N/A,FALSE,"REAL"}</definedName>
    <definedName name="ZZZ" localSheetId="13" hidden="1">{#N/A,#N/A,FALSE,"PROYECTO";#N/A,#N/A,FALSE,"REAL"}</definedName>
    <definedName name="ZZZ" localSheetId="14" hidden="1">{#N/A,#N/A,FALSE,"PROYECTO";#N/A,#N/A,FALSE,"REAL"}</definedName>
    <definedName name="ZZZ" hidden="1">{#N/A,#N/A,FALSE,"PROYECTO";#N/A,#N/A,FALSE,"REAL"}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28" l="1"/>
  <c r="O407" i="128"/>
  <c r="O406" i="128"/>
  <c r="O405" i="128"/>
  <c r="O404" i="128"/>
  <c r="O403" i="128"/>
  <c r="O402" i="128"/>
  <c r="O401" i="128"/>
  <c r="O400" i="128"/>
  <c r="O399" i="128"/>
  <c r="O398" i="128"/>
  <c r="O397" i="128"/>
  <c r="O396" i="128"/>
  <c r="O395" i="128"/>
  <c r="O394" i="128"/>
  <c r="O393" i="128"/>
  <c r="O392" i="128"/>
  <c r="O391" i="128"/>
  <c r="O390" i="128"/>
  <c r="O389" i="128"/>
  <c r="O388" i="128"/>
  <c r="O387" i="128"/>
  <c r="O386" i="128"/>
  <c r="O385" i="128"/>
  <c r="O384" i="128"/>
  <c r="O383" i="128"/>
  <c r="O382" i="128"/>
  <c r="O381" i="128"/>
  <c r="O380" i="128"/>
  <c r="O379" i="128"/>
  <c r="O378" i="128"/>
  <c r="O377" i="128"/>
  <c r="O376" i="128"/>
  <c r="O375" i="128"/>
  <c r="O374" i="128"/>
  <c r="O373" i="128"/>
  <c r="O372" i="128"/>
  <c r="O371" i="128"/>
  <c r="O370" i="128"/>
  <c r="O369" i="128"/>
  <c r="O368" i="128"/>
  <c r="O367" i="128"/>
  <c r="O366" i="128"/>
  <c r="O365" i="128"/>
  <c r="O364" i="128"/>
  <c r="O363" i="128"/>
  <c r="O362" i="128"/>
  <c r="O361" i="128"/>
  <c r="O360" i="128"/>
  <c r="O359" i="128"/>
  <c r="O358" i="128"/>
  <c r="O357" i="128"/>
  <c r="O356" i="128"/>
  <c r="O355" i="128"/>
  <c r="O354" i="128"/>
  <c r="O353" i="128"/>
  <c r="O352" i="128"/>
  <c r="O351" i="128"/>
  <c r="O350" i="128"/>
  <c r="O349" i="128"/>
  <c r="O348" i="128"/>
  <c r="O347" i="128"/>
  <c r="O346" i="128"/>
  <c r="O345" i="128"/>
  <c r="O344" i="128"/>
  <c r="O343" i="128"/>
  <c r="O342" i="128"/>
  <c r="O341" i="128"/>
  <c r="O340" i="128"/>
  <c r="O339" i="128"/>
  <c r="O338" i="128"/>
  <c r="O337" i="128"/>
  <c r="O336" i="128"/>
  <c r="O335" i="128"/>
  <c r="O334" i="128"/>
  <c r="O333" i="128"/>
  <c r="O332" i="128"/>
  <c r="O331" i="128"/>
  <c r="O330" i="128"/>
  <c r="O329" i="128"/>
  <c r="O328" i="128"/>
  <c r="O327" i="128"/>
  <c r="O326" i="128"/>
  <c r="O325" i="128"/>
  <c r="O324" i="128"/>
  <c r="O323" i="128"/>
  <c r="O322" i="128"/>
  <c r="O321" i="128"/>
  <c r="O320" i="128"/>
  <c r="O319" i="128"/>
  <c r="O318" i="128"/>
  <c r="O317" i="128"/>
  <c r="O316" i="128"/>
  <c r="O315" i="128"/>
  <c r="O314" i="128"/>
  <c r="O313" i="128"/>
  <c r="O312" i="128"/>
  <c r="O311" i="128"/>
  <c r="O310" i="128"/>
  <c r="O309" i="128"/>
  <c r="O308" i="128"/>
  <c r="O307" i="128"/>
  <c r="O306" i="128"/>
  <c r="O305" i="128"/>
  <c r="O304" i="128"/>
  <c r="O303" i="128"/>
  <c r="O302" i="128"/>
  <c r="O301" i="128"/>
  <c r="O300" i="128"/>
  <c r="O299" i="128"/>
  <c r="O298" i="128"/>
  <c r="O297" i="128"/>
  <c r="O296" i="128"/>
  <c r="O295" i="128"/>
  <c r="O294" i="128"/>
  <c r="O293" i="128"/>
  <c r="O292" i="128"/>
  <c r="O291" i="128"/>
  <c r="O290" i="128"/>
  <c r="O289" i="128"/>
  <c r="O288" i="128"/>
  <c r="O287" i="128"/>
  <c r="O286" i="128"/>
  <c r="O285" i="128"/>
  <c r="O284" i="128"/>
  <c r="O283" i="128"/>
  <c r="O282" i="128"/>
  <c r="O281" i="128"/>
  <c r="O280" i="128"/>
  <c r="O279" i="128"/>
  <c r="O278" i="128"/>
  <c r="O277" i="128"/>
  <c r="O276" i="128"/>
  <c r="O275" i="128"/>
  <c r="O274" i="128"/>
  <c r="O273" i="128"/>
  <c r="O272" i="128"/>
  <c r="O271" i="128"/>
  <c r="O270" i="128"/>
  <c r="O269" i="128"/>
  <c r="O268" i="128"/>
  <c r="O267" i="128"/>
  <c r="O266" i="128"/>
  <c r="O265" i="128"/>
  <c r="O264" i="128"/>
  <c r="O263" i="128"/>
  <c r="O262" i="128"/>
  <c r="O261" i="128"/>
  <c r="O260" i="128"/>
  <c r="O259" i="128"/>
  <c r="O258" i="128"/>
  <c r="O257" i="128"/>
  <c r="O256" i="128"/>
  <c r="O255" i="128"/>
  <c r="O254" i="128"/>
  <c r="O253" i="128"/>
  <c r="O252" i="128"/>
  <c r="O251" i="128"/>
  <c r="O250" i="128"/>
  <c r="O249" i="128"/>
  <c r="O248" i="128"/>
  <c r="O247" i="128"/>
  <c r="O246" i="128"/>
  <c r="O245" i="128"/>
  <c r="O244" i="128"/>
  <c r="O243" i="128"/>
  <c r="O242" i="128"/>
  <c r="O241" i="128"/>
  <c r="O240" i="128"/>
  <c r="O239" i="128"/>
  <c r="O238" i="128"/>
  <c r="O237" i="128"/>
  <c r="O236" i="128"/>
  <c r="O235" i="128"/>
  <c r="O234" i="128"/>
  <c r="O233" i="128"/>
  <c r="O232" i="128"/>
  <c r="O231" i="128"/>
  <c r="O230" i="128"/>
  <c r="O229" i="128"/>
  <c r="O228" i="128"/>
  <c r="O227" i="128"/>
  <c r="O226" i="128"/>
  <c r="O225" i="128"/>
  <c r="O224" i="128"/>
  <c r="O223" i="128"/>
  <c r="O222" i="128"/>
  <c r="O221" i="128"/>
  <c r="O220" i="128"/>
  <c r="O219" i="128"/>
  <c r="O218" i="128"/>
  <c r="O217" i="128"/>
  <c r="O216" i="128"/>
  <c r="O215" i="128"/>
  <c r="O214" i="128"/>
  <c r="O213" i="128"/>
  <c r="O212" i="128"/>
  <c r="O211" i="128"/>
  <c r="O210" i="128"/>
  <c r="O209" i="128"/>
  <c r="O208" i="128"/>
  <c r="O207" i="128"/>
  <c r="O206" i="128"/>
  <c r="O205" i="128"/>
  <c r="O204" i="128"/>
  <c r="O203" i="128"/>
  <c r="O202" i="128"/>
  <c r="O201" i="128"/>
  <c r="O200" i="128"/>
  <c r="O199" i="128"/>
  <c r="O198" i="128"/>
  <c r="O197" i="128"/>
  <c r="O196" i="128"/>
  <c r="O195" i="128"/>
  <c r="O194" i="128"/>
  <c r="O193" i="128"/>
  <c r="O192" i="128"/>
  <c r="O191" i="128"/>
  <c r="O190" i="128"/>
  <c r="O189" i="128"/>
  <c r="O188" i="128"/>
  <c r="O187" i="128"/>
  <c r="O186" i="128"/>
  <c r="O185" i="128"/>
  <c r="O184" i="128"/>
  <c r="O183" i="128"/>
  <c r="O182" i="128"/>
  <c r="O181" i="128"/>
  <c r="O180" i="128"/>
  <c r="O179" i="128"/>
  <c r="O178" i="128"/>
  <c r="O177" i="128"/>
  <c r="O176" i="128"/>
  <c r="O175" i="128"/>
  <c r="O174" i="128"/>
  <c r="O173" i="128"/>
  <c r="O172" i="128"/>
  <c r="O171" i="128"/>
  <c r="O170" i="128"/>
  <c r="O169" i="128"/>
  <c r="O168" i="128"/>
  <c r="O167" i="128"/>
  <c r="O166" i="128"/>
  <c r="O165" i="128"/>
  <c r="O164" i="128"/>
  <c r="O163" i="128"/>
  <c r="O162" i="128"/>
  <c r="O161" i="128"/>
  <c r="O160" i="128"/>
  <c r="O159" i="128"/>
  <c r="O158" i="128"/>
  <c r="O157" i="128"/>
  <c r="O156" i="128"/>
  <c r="O155" i="128"/>
  <c r="O154" i="128"/>
  <c r="O153" i="128"/>
  <c r="O152" i="128"/>
  <c r="O151" i="128"/>
  <c r="O150" i="128"/>
  <c r="O149" i="128"/>
  <c r="O148" i="128"/>
  <c r="O147" i="128"/>
  <c r="O146" i="128"/>
  <c r="O145" i="128"/>
  <c r="O144" i="128"/>
  <c r="O143" i="128"/>
  <c r="O142" i="128"/>
  <c r="O141" i="128"/>
  <c r="O140" i="128"/>
  <c r="O139" i="128"/>
  <c r="O138" i="128"/>
  <c r="O137" i="128"/>
  <c r="O136" i="128"/>
  <c r="O135" i="128"/>
  <c r="O134" i="128"/>
  <c r="O133" i="128"/>
  <c r="O132" i="128"/>
  <c r="O131" i="128"/>
  <c r="O130" i="128"/>
  <c r="O129" i="128"/>
  <c r="O128" i="128"/>
  <c r="O127" i="128"/>
  <c r="O126" i="128"/>
  <c r="O125" i="128"/>
  <c r="O124" i="128"/>
  <c r="O123" i="128"/>
  <c r="O122" i="128"/>
  <c r="O121" i="128"/>
  <c r="O120" i="128"/>
  <c r="O119" i="128"/>
  <c r="O118" i="128"/>
  <c r="O117" i="128"/>
  <c r="O116" i="128"/>
  <c r="O115" i="128"/>
  <c r="O114" i="128"/>
  <c r="O113" i="128"/>
  <c r="O112" i="128"/>
  <c r="O111" i="128"/>
  <c r="O110" i="128"/>
  <c r="O109" i="128"/>
  <c r="O108" i="128"/>
  <c r="O107" i="128"/>
  <c r="O106" i="128"/>
  <c r="O105" i="128"/>
  <c r="O104" i="128"/>
  <c r="O103" i="128"/>
  <c r="O102" i="128"/>
  <c r="O101" i="128"/>
  <c r="O100" i="128"/>
  <c r="O99" i="128"/>
  <c r="O98" i="128"/>
  <c r="O97" i="128"/>
  <c r="O96" i="128"/>
  <c r="O95" i="128"/>
  <c r="O94" i="128"/>
  <c r="O93" i="128"/>
  <c r="O92" i="128"/>
  <c r="O91" i="128"/>
  <c r="O90" i="128"/>
  <c r="O89" i="128"/>
  <c r="O88" i="128"/>
  <c r="O87" i="128"/>
  <c r="O86" i="128"/>
  <c r="O85" i="128"/>
  <c r="O84" i="128"/>
  <c r="O83" i="128"/>
  <c r="O82" i="128"/>
  <c r="O81" i="128"/>
  <c r="O80" i="128"/>
  <c r="O79" i="128"/>
  <c r="O78" i="128"/>
  <c r="O77" i="128"/>
  <c r="O76" i="128"/>
  <c r="O75" i="128"/>
  <c r="O74" i="128"/>
  <c r="O73" i="128"/>
  <c r="O72" i="128"/>
  <c r="O71" i="128"/>
  <c r="O70" i="128"/>
  <c r="O69" i="128"/>
  <c r="O68" i="128"/>
  <c r="O67" i="128"/>
  <c r="O66" i="128"/>
  <c r="O65" i="128"/>
  <c r="O64" i="128"/>
  <c r="T63" i="128"/>
  <c r="O63" i="128"/>
  <c r="O62" i="128"/>
  <c r="O61" i="128"/>
  <c r="O60" i="128"/>
  <c r="O59" i="128"/>
  <c r="O58" i="128"/>
  <c r="O57" i="128"/>
  <c r="O56" i="128"/>
  <c r="O55" i="128"/>
  <c r="O54" i="128"/>
  <c r="O53" i="128"/>
  <c r="O52" i="128"/>
  <c r="O51" i="128"/>
  <c r="O50" i="128"/>
  <c r="O48" i="128"/>
  <c r="G48" i="128"/>
  <c r="O49" i="128" s="1"/>
  <c r="R42" i="128"/>
  <c r="R41" i="128"/>
  <c r="R32" i="128"/>
  <c r="S32" i="128" s="1"/>
  <c r="R31" i="128"/>
  <c r="S31" i="128" s="1"/>
  <c r="R30" i="128"/>
  <c r="S30" i="128" s="1"/>
  <c r="S29" i="128"/>
  <c r="S19" i="128"/>
  <c r="D5" i="127"/>
  <c r="O407" i="127"/>
  <c r="O406" i="127"/>
  <c r="O405" i="127"/>
  <c r="O404" i="127"/>
  <c r="O403" i="127"/>
  <c r="O402" i="127"/>
  <c r="O401" i="127"/>
  <c r="O400" i="127"/>
  <c r="O399" i="127"/>
  <c r="O398" i="127"/>
  <c r="O397" i="127"/>
  <c r="O396" i="127"/>
  <c r="O395" i="127"/>
  <c r="O394" i="127"/>
  <c r="O393" i="127"/>
  <c r="O392" i="127"/>
  <c r="O391" i="127"/>
  <c r="O390" i="127"/>
  <c r="O389" i="127"/>
  <c r="O388" i="127"/>
  <c r="O387" i="127"/>
  <c r="O386" i="127"/>
  <c r="O385" i="127"/>
  <c r="O384" i="127"/>
  <c r="O383" i="127"/>
  <c r="O382" i="127"/>
  <c r="O381" i="127"/>
  <c r="O380" i="127"/>
  <c r="O379" i="127"/>
  <c r="O378" i="127"/>
  <c r="O377" i="127"/>
  <c r="O376" i="127"/>
  <c r="O375" i="127"/>
  <c r="O374" i="127"/>
  <c r="O373" i="127"/>
  <c r="O372" i="127"/>
  <c r="O371" i="127"/>
  <c r="O370" i="127"/>
  <c r="O369" i="127"/>
  <c r="O368" i="127"/>
  <c r="O367" i="127"/>
  <c r="O366" i="127"/>
  <c r="O365" i="127"/>
  <c r="O364" i="127"/>
  <c r="O363" i="127"/>
  <c r="O362" i="127"/>
  <c r="O361" i="127"/>
  <c r="O360" i="127"/>
  <c r="O359" i="127"/>
  <c r="O358" i="127"/>
  <c r="O357" i="127"/>
  <c r="O356" i="127"/>
  <c r="O355" i="127"/>
  <c r="O354" i="127"/>
  <c r="O353" i="127"/>
  <c r="O352" i="127"/>
  <c r="O351" i="127"/>
  <c r="O350" i="127"/>
  <c r="O349" i="127"/>
  <c r="O348" i="127"/>
  <c r="O347" i="127"/>
  <c r="O346" i="127"/>
  <c r="O345" i="127"/>
  <c r="O344" i="127"/>
  <c r="O343" i="127"/>
  <c r="O342" i="127"/>
  <c r="O341" i="127"/>
  <c r="O340" i="127"/>
  <c r="O339" i="127"/>
  <c r="O338" i="127"/>
  <c r="O337" i="127"/>
  <c r="O336" i="127"/>
  <c r="O335" i="127"/>
  <c r="O334" i="127"/>
  <c r="O333" i="127"/>
  <c r="O332" i="127"/>
  <c r="O331" i="127"/>
  <c r="O330" i="127"/>
  <c r="O329" i="127"/>
  <c r="O328" i="127"/>
  <c r="O327" i="127"/>
  <c r="O326" i="127"/>
  <c r="O325" i="127"/>
  <c r="O324" i="127"/>
  <c r="O323" i="127"/>
  <c r="O322" i="127"/>
  <c r="O321" i="127"/>
  <c r="O320" i="127"/>
  <c r="O319" i="127"/>
  <c r="O318" i="127"/>
  <c r="O317" i="127"/>
  <c r="O316" i="127"/>
  <c r="O315" i="127"/>
  <c r="O314" i="127"/>
  <c r="O313" i="127"/>
  <c r="O312" i="127"/>
  <c r="O311" i="127"/>
  <c r="O310" i="127"/>
  <c r="O309" i="127"/>
  <c r="O308" i="127"/>
  <c r="O307" i="127"/>
  <c r="O306" i="127"/>
  <c r="O305" i="127"/>
  <c r="O304" i="127"/>
  <c r="O303" i="127"/>
  <c r="O302" i="127"/>
  <c r="O301" i="127"/>
  <c r="O300" i="127"/>
  <c r="O299" i="127"/>
  <c r="O298" i="127"/>
  <c r="O297" i="127"/>
  <c r="O296" i="127"/>
  <c r="O295" i="127"/>
  <c r="O294" i="127"/>
  <c r="O293" i="127"/>
  <c r="O292" i="127"/>
  <c r="O291" i="127"/>
  <c r="O290" i="127"/>
  <c r="O289" i="127"/>
  <c r="O288" i="127"/>
  <c r="O287" i="127"/>
  <c r="O286" i="127"/>
  <c r="O285" i="127"/>
  <c r="O284" i="127"/>
  <c r="O283" i="127"/>
  <c r="O282" i="127"/>
  <c r="O281" i="127"/>
  <c r="O280" i="127"/>
  <c r="O279" i="127"/>
  <c r="O278" i="127"/>
  <c r="O277" i="127"/>
  <c r="O276" i="127"/>
  <c r="O275" i="127"/>
  <c r="O274" i="127"/>
  <c r="O273" i="127"/>
  <c r="O272" i="127"/>
  <c r="O271" i="127"/>
  <c r="O270" i="127"/>
  <c r="O269" i="127"/>
  <c r="O268" i="127"/>
  <c r="O267" i="127"/>
  <c r="O266" i="127"/>
  <c r="O265" i="127"/>
  <c r="O264" i="127"/>
  <c r="O263" i="127"/>
  <c r="O262" i="127"/>
  <c r="O261" i="127"/>
  <c r="O260" i="127"/>
  <c r="O259" i="127"/>
  <c r="O258" i="127"/>
  <c r="O257" i="127"/>
  <c r="O256" i="127"/>
  <c r="O255" i="127"/>
  <c r="O254" i="127"/>
  <c r="O253" i="127"/>
  <c r="O252" i="127"/>
  <c r="O251" i="127"/>
  <c r="O250" i="127"/>
  <c r="O249" i="127"/>
  <c r="O248" i="127"/>
  <c r="O247" i="127"/>
  <c r="O246" i="127"/>
  <c r="O245" i="127"/>
  <c r="O244" i="127"/>
  <c r="O243" i="127"/>
  <c r="O242" i="127"/>
  <c r="O241" i="127"/>
  <c r="O240" i="127"/>
  <c r="O239" i="127"/>
  <c r="O238" i="127"/>
  <c r="O237" i="127"/>
  <c r="O236" i="127"/>
  <c r="O235" i="127"/>
  <c r="O234" i="127"/>
  <c r="O233" i="127"/>
  <c r="O232" i="127"/>
  <c r="O231" i="127"/>
  <c r="O230" i="127"/>
  <c r="O229" i="127"/>
  <c r="O228" i="127"/>
  <c r="O227" i="127"/>
  <c r="O226" i="127"/>
  <c r="O225" i="127"/>
  <c r="O224" i="127"/>
  <c r="O223" i="127"/>
  <c r="O222" i="127"/>
  <c r="O221" i="127"/>
  <c r="O220" i="127"/>
  <c r="O219" i="127"/>
  <c r="O218" i="127"/>
  <c r="O217" i="127"/>
  <c r="O216" i="127"/>
  <c r="O215" i="127"/>
  <c r="O214" i="127"/>
  <c r="O213" i="127"/>
  <c r="O212" i="127"/>
  <c r="O211" i="127"/>
  <c r="O210" i="127"/>
  <c r="O209" i="127"/>
  <c r="O208" i="127"/>
  <c r="O207" i="127"/>
  <c r="O206" i="127"/>
  <c r="O205" i="127"/>
  <c r="O204" i="127"/>
  <c r="O203" i="127"/>
  <c r="O202" i="127"/>
  <c r="O201" i="127"/>
  <c r="O200" i="127"/>
  <c r="O199" i="127"/>
  <c r="O198" i="127"/>
  <c r="O197" i="127"/>
  <c r="O196" i="127"/>
  <c r="O195" i="127"/>
  <c r="O194" i="127"/>
  <c r="O193" i="127"/>
  <c r="O192" i="127"/>
  <c r="O191" i="127"/>
  <c r="O190" i="127"/>
  <c r="O189" i="127"/>
  <c r="O188" i="127"/>
  <c r="O187" i="127"/>
  <c r="O186" i="127"/>
  <c r="O185" i="127"/>
  <c r="O184" i="127"/>
  <c r="O183" i="127"/>
  <c r="O182" i="127"/>
  <c r="O181" i="127"/>
  <c r="O180" i="127"/>
  <c r="O179" i="127"/>
  <c r="O178" i="127"/>
  <c r="O177" i="127"/>
  <c r="O176" i="127"/>
  <c r="O175" i="127"/>
  <c r="O174" i="127"/>
  <c r="O173" i="127"/>
  <c r="O172" i="127"/>
  <c r="O171" i="127"/>
  <c r="O170" i="127"/>
  <c r="O169" i="127"/>
  <c r="O168" i="127"/>
  <c r="O167" i="127"/>
  <c r="O166" i="127"/>
  <c r="O165" i="127"/>
  <c r="O164" i="127"/>
  <c r="O163" i="127"/>
  <c r="O162" i="127"/>
  <c r="O161" i="127"/>
  <c r="O160" i="127"/>
  <c r="O159" i="127"/>
  <c r="O158" i="127"/>
  <c r="O157" i="127"/>
  <c r="O156" i="127"/>
  <c r="O155" i="127"/>
  <c r="O154" i="127"/>
  <c r="O153" i="127"/>
  <c r="O152" i="127"/>
  <c r="O151" i="127"/>
  <c r="O150" i="127"/>
  <c r="O149" i="127"/>
  <c r="O148" i="127"/>
  <c r="O147" i="127"/>
  <c r="O146" i="127"/>
  <c r="O145" i="127"/>
  <c r="O144" i="127"/>
  <c r="O143" i="127"/>
  <c r="O142" i="127"/>
  <c r="O141" i="127"/>
  <c r="O140" i="127"/>
  <c r="O139" i="127"/>
  <c r="O138" i="127"/>
  <c r="O137" i="127"/>
  <c r="O136" i="127"/>
  <c r="O135" i="127"/>
  <c r="O134" i="127"/>
  <c r="O133" i="127"/>
  <c r="O132" i="127"/>
  <c r="O131" i="127"/>
  <c r="O130" i="127"/>
  <c r="O129" i="127"/>
  <c r="O128" i="127"/>
  <c r="O127" i="127"/>
  <c r="O126" i="127"/>
  <c r="O125" i="127"/>
  <c r="O124" i="127"/>
  <c r="O123" i="127"/>
  <c r="O122" i="127"/>
  <c r="O121" i="127"/>
  <c r="O120" i="127"/>
  <c r="O119" i="127"/>
  <c r="O118" i="127"/>
  <c r="O117" i="127"/>
  <c r="O116" i="127"/>
  <c r="O115" i="127"/>
  <c r="O114" i="127"/>
  <c r="O113" i="127"/>
  <c r="O112" i="127"/>
  <c r="O111" i="127"/>
  <c r="O110" i="127"/>
  <c r="O109" i="127"/>
  <c r="O108" i="127"/>
  <c r="O107" i="127"/>
  <c r="O106" i="127"/>
  <c r="O105" i="127"/>
  <c r="O104" i="127"/>
  <c r="O103" i="127"/>
  <c r="O102" i="127"/>
  <c r="O101" i="127"/>
  <c r="O100" i="127"/>
  <c r="O99" i="127"/>
  <c r="O98" i="127"/>
  <c r="O97" i="127"/>
  <c r="O96" i="127"/>
  <c r="O95" i="127"/>
  <c r="O94" i="127"/>
  <c r="O93" i="127"/>
  <c r="O92" i="127"/>
  <c r="O91" i="127"/>
  <c r="O90" i="127"/>
  <c r="O89" i="127"/>
  <c r="O88" i="127"/>
  <c r="O87" i="127"/>
  <c r="O86" i="127"/>
  <c r="O85" i="127"/>
  <c r="O84" i="127"/>
  <c r="O83" i="127"/>
  <c r="O82" i="127"/>
  <c r="O81" i="127"/>
  <c r="O80" i="127"/>
  <c r="O79" i="127"/>
  <c r="O78" i="127"/>
  <c r="O77" i="127"/>
  <c r="O76" i="127"/>
  <c r="O75" i="127"/>
  <c r="O74" i="127"/>
  <c r="O73" i="127"/>
  <c r="O72" i="127"/>
  <c r="O71" i="127"/>
  <c r="O70" i="127"/>
  <c r="O69" i="127"/>
  <c r="O68" i="127"/>
  <c r="O67" i="127"/>
  <c r="O66" i="127"/>
  <c r="O65" i="127"/>
  <c r="O64" i="127"/>
  <c r="T63" i="127"/>
  <c r="O63" i="127"/>
  <c r="O62" i="127"/>
  <c r="O61" i="127"/>
  <c r="O60" i="127"/>
  <c r="O59" i="127"/>
  <c r="O58" i="127"/>
  <c r="O57" i="127"/>
  <c r="O56" i="127"/>
  <c r="O55" i="127"/>
  <c r="O54" i="127"/>
  <c r="O53" i="127"/>
  <c r="O52" i="127"/>
  <c r="O51" i="127"/>
  <c r="O50" i="127"/>
  <c r="G48" i="127"/>
  <c r="O49" i="127" s="1"/>
  <c r="R42" i="127"/>
  <c r="R41" i="127"/>
  <c r="S32" i="127"/>
  <c r="R32" i="127"/>
  <c r="S31" i="127"/>
  <c r="R31" i="127"/>
  <c r="R30" i="127"/>
  <c r="S30" i="127" s="1"/>
  <c r="S29" i="127"/>
  <c r="S19" i="127"/>
  <c r="D5" i="126"/>
  <c r="O407" i="126"/>
  <c r="O406" i="126"/>
  <c r="O405" i="126"/>
  <c r="O404" i="126"/>
  <c r="O403" i="126"/>
  <c r="O402" i="126"/>
  <c r="O401" i="126"/>
  <c r="O400" i="126"/>
  <c r="O399" i="126"/>
  <c r="O398" i="126"/>
  <c r="O397" i="126"/>
  <c r="O396" i="126"/>
  <c r="O395" i="126"/>
  <c r="O394" i="126"/>
  <c r="O393" i="126"/>
  <c r="O392" i="126"/>
  <c r="O391" i="126"/>
  <c r="O390" i="126"/>
  <c r="O389" i="126"/>
  <c r="O388" i="126"/>
  <c r="O387" i="126"/>
  <c r="O386" i="126"/>
  <c r="O385" i="126"/>
  <c r="O384" i="126"/>
  <c r="O383" i="126"/>
  <c r="O382" i="126"/>
  <c r="O381" i="126"/>
  <c r="O380" i="126"/>
  <c r="O379" i="126"/>
  <c r="O378" i="126"/>
  <c r="O377" i="126"/>
  <c r="O376" i="126"/>
  <c r="O375" i="126"/>
  <c r="O374" i="126"/>
  <c r="O373" i="126"/>
  <c r="O372" i="126"/>
  <c r="O371" i="126"/>
  <c r="O370" i="126"/>
  <c r="O369" i="126"/>
  <c r="O368" i="126"/>
  <c r="O367" i="126"/>
  <c r="O366" i="126"/>
  <c r="O365" i="126"/>
  <c r="O364" i="126"/>
  <c r="O363" i="126"/>
  <c r="O362" i="126"/>
  <c r="O361" i="126"/>
  <c r="O360" i="126"/>
  <c r="O359" i="126"/>
  <c r="O358" i="126"/>
  <c r="O357" i="126"/>
  <c r="O356" i="126"/>
  <c r="O355" i="126"/>
  <c r="O354" i="126"/>
  <c r="O353" i="126"/>
  <c r="O352" i="126"/>
  <c r="O351" i="126"/>
  <c r="O350" i="126"/>
  <c r="O349" i="126"/>
  <c r="O348" i="126"/>
  <c r="O347" i="126"/>
  <c r="O346" i="126"/>
  <c r="O345" i="126"/>
  <c r="O344" i="126"/>
  <c r="O343" i="126"/>
  <c r="O342" i="126"/>
  <c r="O341" i="126"/>
  <c r="O340" i="126"/>
  <c r="O339" i="126"/>
  <c r="O338" i="126"/>
  <c r="O337" i="126"/>
  <c r="O336" i="126"/>
  <c r="O335" i="126"/>
  <c r="O334" i="126"/>
  <c r="O333" i="126"/>
  <c r="O332" i="126"/>
  <c r="O331" i="126"/>
  <c r="O330" i="126"/>
  <c r="O329" i="126"/>
  <c r="O328" i="126"/>
  <c r="O327" i="126"/>
  <c r="O326" i="126"/>
  <c r="O325" i="126"/>
  <c r="O324" i="126"/>
  <c r="O323" i="126"/>
  <c r="O322" i="126"/>
  <c r="O321" i="126"/>
  <c r="O320" i="126"/>
  <c r="O319" i="126"/>
  <c r="O318" i="126"/>
  <c r="O317" i="126"/>
  <c r="O316" i="126"/>
  <c r="O315" i="126"/>
  <c r="O314" i="126"/>
  <c r="O313" i="126"/>
  <c r="O312" i="126"/>
  <c r="O311" i="126"/>
  <c r="O310" i="126"/>
  <c r="O309" i="126"/>
  <c r="O308" i="126"/>
  <c r="O307" i="126"/>
  <c r="O306" i="126"/>
  <c r="O305" i="126"/>
  <c r="O304" i="126"/>
  <c r="O303" i="126"/>
  <c r="O302" i="126"/>
  <c r="O301" i="126"/>
  <c r="O300" i="126"/>
  <c r="O299" i="126"/>
  <c r="O298" i="126"/>
  <c r="O297" i="126"/>
  <c r="O296" i="126"/>
  <c r="O295" i="126"/>
  <c r="O294" i="126"/>
  <c r="O293" i="126"/>
  <c r="O292" i="126"/>
  <c r="O291" i="126"/>
  <c r="O290" i="126"/>
  <c r="O289" i="126"/>
  <c r="O288" i="126"/>
  <c r="O287" i="126"/>
  <c r="O286" i="126"/>
  <c r="O285" i="126"/>
  <c r="O284" i="126"/>
  <c r="O283" i="126"/>
  <c r="O282" i="126"/>
  <c r="O281" i="126"/>
  <c r="O280" i="126"/>
  <c r="O279" i="126"/>
  <c r="O278" i="126"/>
  <c r="O277" i="126"/>
  <c r="O276" i="126"/>
  <c r="O275" i="126"/>
  <c r="O274" i="126"/>
  <c r="O273" i="126"/>
  <c r="O272" i="126"/>
  <c r="O271" i="126"/>
  <c r="O270" i="126"/>
  <c r="O269" i="126"/>
  <c r="O268" i="126"/>
  <c r="O267" i="126"/>
  <c r="O266" i="126"/>
  <c r="O265" i="126"/>
  <c r="O264" i="126"/>
  <c r="O263" i="126"/>
  <c r="O262" i="126"/>
  <c r="O261" i="126"/>
  <c r="O260" i="126"/>
  <c r="O259" i="126"/>
  <c r="O258" i="126"/>
  <c r="O257" i="126"/>
  <c r="O256" i="126"/>
  <c r="O255" i="126"/>
  <c r="O254" i="126"/>
  <c r="O253" i="126"/>
  <c r="O252" i="126"/>
  <c r="O251" i="126"/>
  <c r="O250" i="126"/>
  <c r="O249" i="126"/>
  <c r="O248" i="126"/>
  <c r="O247" i="126"/>
  <c r="O246" i="126"/>
  <c r="O245" i="126"/>
  <c r="O244" i="126"/>
  <c r="O243" i="126"/>
  <c r="O242" i="126"/>
  <c r="O241" i="126"/>
  <c r="O240" i="126"/>
  <c r="O239" i="126"/>
  <c r="O238" i="126"/>
  <c r="O237" i="126"/>
  <c r="O236" i="126"/>
  <c r="O235" i="126"/>
  <c r="O234" i="126"/>
  <c r="O233" i="126"/>
  <c r="O232" i="126"/>
  <c r="O231" i="126"/>
  <c r="O230" i="126"/>
  <c r="O229" i="126"/>
  <c r="O228" i="126"/>
  <c r="O227" i="126"/>
  <c r="O226" i="126"/>
  <c r="O225" i="126"/>
  <c r="O224" i="126"/>
  <c r="O223" i="126"/>
  <c r="O222" i="126"/>
  <c r="O221" i="126"/>
  <c r="O220" i="126"/>
  <c r="O219" i="126"/>
  <c r="O218" i="126"/>
  <c r="O217" i="126"/>
  <c r="O216" i="126"/>
  <c r="O215" i="126"/>
  <c r="O214" i="126"/>
  <c r="O213" i="126"/>
  <c r="O212" i="126"/>
  <c r="O211" i="126"/>
  <c r="O210" i="126"/>
  <c r="O209" i="126"/>
  <c r="O208" i="126"/>
  <c r="O207" i="126"/>
  <c r="O206" i="126"/>
  <c r="O205" i="126"/>
  <c r="O204" i="126"/>
  <c r="O203" i="126"/>
  <c r="O202" i="126"/>
  <c r="O201" i="126"/>
  <c r="O200" i="126"/>
  <c r="O199" i="126"/>
  <c r="O198" i="126"/>
  <c r="O197" i="126"/>
  <c r="O196" i="126"/>
  <c r="O195" i="126"/>
  <c r="O194" i="126"/>
  <c r="O193" i="126"/>
  <c r="O192" i="126"/>
  <c r="O191" i="126"/>
  <c r="O190" i="126"/>
  <c r="O189" i="126"/>
  <c r="O188" i="126"/>
  <c r="O187" i="126"/>
  <c r="O186" i="126"/>
  <c r="O185" i="126"/>
  <c r="O184" i="126"/>
  <c r="O183" i="126"/>
  <c r="O182" i="126"/>
  <c r="O181" i="126"/>
  <c r="O180" i="126"/>
  <c r="O179" i="126"/>
  <c r="O178" i="126"/>
  <c r="O177" i="126"/>
  <c r="O176" i="126"/>
  <c r="O175" i="126"/>
  <c r="O174" i="126"/>
  <c r="O173" i="126"/>
  <c r="O172" i="126"/>
  <c r="O171" i="126"/>
  <c r="O170" i="126"/>
  <c r="O169" i="126"/>
  <c r="O168" i="126"/>
  <c r="O167" i="126"/>
  <c r="O166" i="126"/>
  <c r="O165" i="126"/>
  <c r="O164" i="126"/>
  <c r="O163" i="126"/>
  <c r="O162" i="126"/>
  <c r="O161" i="126"/>
  <c r="O160" i="126"/>
  <c r="O159" i="126"/>
  <c r="O158" i="126"/>
  <c r="O157" i="126"/>
  <c r="O156" i="126"/>
  <c r="O155" i="126"/>
  <c r="O154" i="126"/>
  <c r="O153" i="126"/>
  <c r="O152" i="126"/>
  <c r="O151" i="126"/>
  <c r="O150" i="126"/>
  <c r="O149" i="126"/>
  <c r="O148" i="126"/>
  <c r="O147" i="126"/>
  <c r="O146" i="126"/>
  <c r="O145" i="126"/>
  <c r="O144" i="126"/>
  <c r="O143" i="126"/>
  <c r="O142" i="126"/>
  <c r="O141" i="126"/>
  <c r="O140" i="126"/>
  <c r="O139" i="126"/>
  <c r="O138" i="126"/>
  <c r="O137" i="126"/>
  <c r="O136" i="126"/>
  <c r="O135" i="126"/>
  <c r="O134" i="126"/>
  <c r="O133" i="126"/>
  <c r="O132" i="126"/>
  <c r="O131" i="126"/>
  <c r="O130" i="126"/>
  <c r="O129" i="126"/>
  <c r="O128" i="126"/>
  <c r="O127" i="126"/>
  <c r="O126" i="126"/>
  <c r="O125" i="126"/>
  <c r="O124" i="126"/>
  <c r="O123" i="126"/>
  <c r="O122" i="126"/>
  <c r="O121" i="126"/>
  <c r="O120" i="126"/>
  <c r="O119" i="126"/>
  <c r="O118" i="126"/>
  <c r="O117" i="126"/>
  <c r="O116" i="126"/>
  <c r="O115" i="126"/>
  <c r="O114" i="126"/>
  <c r="O113" i="126"/>
  <c r="O112" i="126"/>
  <c r="O111" i="126"/>
  <c r="O110" i="126"/>
  <c r="O109" i="126"/>
  <c r="O108" i="126"/>
  <c r="O107" i="126"/>
  <c r="O106" i="126"/>
  <c r="O105" i="126"/>
  <c r="O104" i="126"/>
  <c r="O103" i="126"/>
  <c r="O102" i="126"/>
  <c r="O101" i="126"/>
  <c r="O100" i="126"/>
  <c r="O99" i="126"/>
  <c r="O98" i="126"/>
  <c r="O97" i="126"/>
  <c r="O96" i="126"/>
  <c r="O95" i="126"/>
  <c r="O94" i="126"/>
  <c r="O93" i="126"/>
  <c r="O92" i="126"/>
  <c r="O91" i="126"/>
  <c r="O90" i="126"/>
  <c r="O89" i="126"/>
  <c r="O88" i="126"/>
  <c r="O87" i="126"/>
  <c r="O86" i="126"/>
  <c r="O85" i="126"/>
  <c r="O84" i="126"/>
  <c r="O83" i="126"/>
  <c r="O82" i="126"/>
  <c r="O81" i="126"/>
  <c r="O80" i="126"/>
  <c r="O79" i="126"/>
  <c r="O78" i="126"/>
  <c r="O77" i="126"/>
  <c r="O76" i="126"/>
  <c r="O75" i="126"/>
  <c r="O74" i="126"/>
  <c r="O73" i="126"/>
  <c r="O72" i="126"/>
  <c r="O71" i="126"/>
  <c r="O70" i="126"/>
  <c r="O69" i="126"/>
  <c r="O68" i="126"/>
  <c r="O67" i="126"/>
  <c r="O66" i="126"/>
  <c r="O65" i="126"/>
  <c r="O64" i="126"/>
  <c r="T63" i="126"/>
  <c r="O63" i="126"/>
  <c r="O62" i="126"/>
  <c r="O61" i="126"/>
  <c r="O60" i="126"/>
  <c r="O59" i="126"/>
  <c r="O58" i="126"/>
  <c r="O57" i="126"/>
  <c r="O56" i="126"/>
  <c r="O55" i="126"/>
  <c r="O54" i="126"/>
  <c r="O53" i="126"/>
  <c r="O52" i="126"/>
  <c r="O51" i="126"/>
  <c r="O50" i="126"/>
  <c r="O48" i="126"/>
  <c r="G48" i="126"/>
  <c r="O49" i="126" s="1"/>
  <c r="R42" i="126"/>
  <c r="R41" i="126"/>
  <c r="R32" i="126"/>
  <c r="S32" i="126" s="1"/>
  <c r="S31" i="126"/>
  <c r="R31" i="126"/>
  <c r="R30" i="126"/>
  <c r="S30" i="126" s="1"/>
  <c r="S29" i="126"/>
  <c r="S19" i="126"/>
  <c r="D5" i="125"/>
  <c r="O407" i="125"/>
  <c r="O406" i="125"/>
  <c r="O405" i="125"/>
  <c r="O404" i="125"/>
  <c r="O403" i="125"/>
  <c r="O402" i="125"/>
  <c r="O401" i="125"/>
  <c r="O400" i="125"/>
  <c r="O399" i="125"/>
  <c r="O398" i="125"/>
  <c r="O397" i="125"/>
  <c r="O396" i="125"/>
  <c r="O395" i="125"/>
  <c r="O394" i="125"/>
  <c r="O393" i="125"/>
  <c r="O392" i="125"/>
  <c r="O391" i="125"/>
  <c r="O390" i="125"/>
  <c r="O389" i="125"/>
  <c r="O388" i="125"/>
  <c r="O387" i="125"/>
  <c r="O386" i="125"/>
  <c r="O385" i="125"/>
  <c r="O384" i="125"/>
  <c r="O383" i="125"/>
  <c r="O382" i="125"/>
  <c r="O381" i="125"/>
  <c r="O380" i="125"/>
  <c r="O379" i="125"/>
  <c r="O378" i="125"/>
  <c r="O377" i="125"/>
  <c r="O376" i="125"/>
  <c r="O375" i="125"/>
  <c r="O374" i="125"/>
  <c r="O373" i="125"/>
  <c r="O372" i="125"/>
  <c r="O371" i="125"/>
  <c r="O370" i="125"/>
  <c r="O369" i="125"/>
  <c r="O368" i="125"/>
  <c r="O367" i="125"/>
  <c r="O366" i="125"/>
  <c r="O365" i="125"/>
  <c r="O364" i="125"/>
  <c r="O363" i="125"/>
  <c r="O362" i="125"/>
  <c r="O361" i="125"/>
  <c r="O360" i="125"/>
  <c r="O359" i="125"/>
  <c r="O358" i="125"/>
  <c r="O357" i="125"/>
  <c r="O356" i="125"/>
  <c r="O355" i="125"/>
  <c r="O354" i="125"/>
  <c r="O353" i="125"/>
  <c r="O352" i="125"/>
  <c r="O351" i="125"/>
  <c r="O350" i="125"/>
  <c r="O349" i="125"/>
  <c r="O348" i="125"/>
  <c r="O347" i="125"/>
  <c r="O346" i="125"/>
  <c r="O345" i="125"/>
  <c r="O344" i="125"/>
  <c r="O343" i="125"/>
  <c r="O342" i="125"/>
  <c r="O341" i="125"/>
  <c r="O340" i="125"/>
  <c r="O339" i="125"/>
  <c r="O338" i="125"/>
  <c r="O337" i="125"/>
  <c r="O336" i="125"/>
  <c r="O335" i="125"/>
  <c r="O334" i="125"/>
  <c r="O333" i="125"/>
  <c r="O332" i="125"/>
  <c r="O331" i="125"/>
  <c r="O330" i="125"/>
  <c r="O329" i="125"/>
  <c r="O328" i="125"/>
  <c r="O327" i="125"/>
  <c r="O326" i="125"/>
  <c r="O325" i="125"/>
  <c r="O324" i="125"/>
  <c r="O323" i="125"/>
  <c r="O322" i="125"/>
  <c r="O321" i="125"/>
  <c r="O320" i="125"/>
  <c r="O319" i="125"/>
  <c r="O318" i="125"/>
  <c r="O317" i="125"/>
  <c r="O316" i="125"/>
  <c r="O315" i="125"/>
  <c r="O314" i="125"/>
  <c r="O313" i="125"/>
  <c r="O312" i="125"/>
  <c r="O311" i="125"/>
  <c r="O310" i="125"/>
  <c r="O309" i="125"/>
  <c r="O308" i="125"/>
  <c r="O307" i="125"/>
  <c r="O306" i="125"/>
  <c r="O305" i="125"/>
  <c r="O304" i="125"/>
  <c r="O303" i="125"/>
  <c r="O302" i="125"/>
  <c r="O301" i="125"/>
  <c r="O300" i="125"/>
  <c r="O299" i="125"/>
  <c r="O298" i="125"/>
  <c r="O297" i="125"/>
  <c r="O296" i="125"/>
  <c r="O295" i="125"/>
  <c r="O294" i="125"/>
  <c r="O293" i="125"/>
  <c r="O292" i="125"/>
  <c r="O291" i="125"/>
  <c r="O290" i="125"/>
  <c r="O289" i="125"/>
  <c r="O288" i="125"/>
  <c r="O287" i="125"/>
  <c r="O286" i="125"/>
  <c r="O285" i="125"/>
  <c r="O284" i="125"/>
  <c r="O283" i="125"/>
  <c r="O282" i="125"/>
  <c r="O281" i="125"/>
  <c r="O280" i="125"/>
  <c r="O279" i="125"/>
  <c r="O278" i="125"/>
  <c r="O277" i="125"/>
  <c r="O276" i="125"/>
  <c r="O275" i="125"/>
  <c r="O274" i="125"/>
  <c r="O273" i="125"/>
  <c r="O272" i="125"/>
  <c r="O271" i="125"/>
  <c r="O270" i="125"/>
  <c r="O269" i="125"/>
  <c r="O268" i="125"/>
  <c r="O267" i="125"/>
  <c r="O266" i="125"/>
  <c r="O265" i="125"/>
  <c r="O264" i="125"/>
  <c r="O263" i="125"/>
  <c r="O262" i="125"/>
  <c r="O261" i="125"/>
  <c r="O260" i="125"/>
  <c r="O259" i="125"/>
  <c r="O258" i="125"/>
  <c r="O257" i="125"/>
  <c r="O256" i="125"/>
  <c r="O255" i="125"/>
  <c r="O254" i="125"/>
  <c r="O253" i="125"/>
  <c r="O252" i="125"/>
  <c r="O251" i="125"/>
  <c r="O250" i="125"/>
  <c r="O249" i="125"/>
  <c r="O248" i="125"/>
  <c r="O247" i="125"/>
  <c r="O246" i="125"/>
  <c r="O245" i="125"/>
  <c r="O244" i="125"/>
  <c r="O243" i="125"/>
  <c r="O242" i="125"/>
  <c r="O241" i="125"/>
  <c r="O240" i="125"/>
  <c r="O239" i="125"/>
  <c r="O238" i="125"/>
  <c r="O237" i="125"/>
  <c r="O236" i="125"/>
  <c r="O235" i="125"/>
  <c r="O234" i="125"/>
  <c r="O233" i="125"/>
  <c r="O232" i="125"/>
  <c r="O231" i="125"/>
  <c r="O230" i="125"/>
  <c r="O229" i="125"/>
  <c r="O228" i="125"/>
  <c r="O227" i="125"/>
  <c r="O226" i="125"/>
  <c r="O225" i="125"/>
  <c r="O224" i="125"/>
  <c r="O223" i="125"/>
  <c r="O222" i="125"/>
  <c r="O221" i="125"/>
  <c r="O220" i="125"/>
  <c r="O219" i="125"/>
  <c r="O218" i="125"/>
  <c r="O217" i="125"/>
  <c r="O216" i="125"/>
  <c r="O215" i="125"/>
  <c r="O214" i="125"/>
  <c r="O213" i="125"/>
  <c r="O212" i="125"/>
  <c r="O211" i="125"/>
  <c r="O210" i="125"/>
  <c r="O209" i="125"/>
  <c r="O208" i="125"/>
  <c r="O207" i="125"/>
  <c r="O206" i="125"/>
  <c r="O205" i="125"/>
  <c r="O204" i="125"/>
  <c r="O203" i="125"/>
  <c r="O202" i="125"/>
  <c r="O201" i="125"/>
  <c r="O200" i="125"/>
  <c r="O199" i="125"/>
  <c r="O198" i="125"/>
  <c r="O197" i="125"/>
  <c r="O196" i="125"/>
  <c r="O195" i="125"/>
  <c r="O194" i="125"/>
  <c r="O193" i="125"/>
  <c r="O192" i="125"/>
  <c r="O191" i="125"/>
  <c r="O190" i="125"/>
  <c r="O189" i="125"/>
  <c r="O188" i="125"/>
  <c r="O187" i="125"/>
  <c r="O186" i="125"/>
  <c r="O185" i="125"/>
  <c r="O184" i="125"/>
  <c r="O183" i="125"/>
  <c r="O182" i="125"/>
  <c r="O181" i="125"/>
  <c r="O180" i="125"/>
  <c r="O179" i="125"/>
  <c r="O178" i="125"/>
  <c r="O177" i="125"/>
  <c r="O176" i="125"/>
  <c r="O175" i="125"/>
  <c r="O174" i="125"/>
  <c r="O173" i="125"/>
  <c r="O172" i="125"/>
  <c r="O171" i="125"/>
  <c r="O170" i="125"/>
  <c r="O169" i="125"/>
  <c r="O168" i="125"/>
  <c r="O167" i="125"/>
  <c r="O166" i="125"/>
  <c r="O165" i="125"/>
  <c r="O164" i="125"/>
  <c r="O163" i="125"/>
  <c r="O162" i="125"/>
  <c r="O161" i="125"/>
  <c r="O160" i="125"/>
  <c r="O159" i="125"/>
  <c r="O158" i="125"/>
  <c r="O157" i="125"/>
  <c r="O156" i="125"/>
  <c r="O155" i="125"/>
  <c r="O154" i="125"/>
  <c r="O153" i="125"/>
  <c r="O152" i="125"/>
  <c r="O151" i="125"/>
  <c r="O150" i="125"/>
  <c r="O149" i="125"/>
  <c r="O148" i="125"/>
  <c r="O147" i="125"/>
  <c r="O146" i="125"/>
  <c r="O145" i="125"/>
  <c r="O144" i="125"/>
  <c r="O143" i="125"/>
  <c r="O142" i="125"/>
  <c r="O141" i="125"/>
  <c r="O140" i="125"/>
  <c r="O139" i="125"/>
  <c r="O138" i="125"/>
  <c r="O137" i="125"/>
  <c r="O136" i="125"/>
  <c r="O135" i="125"/>
  <c r="O134" i="125"/>
  <c r="O133" i="125"/>
  <c r="O132" i="125"/>
  <c r="O131" i="125"/>
  <c r="O130" i="125"/>
  <c r="O129" i="125"/>
  <c r="O128" i="125"/>
  <c r="O127" i="125"/>
  <c r="O126" i="125"/>
  <c r="O125" i="125"/>
  <c r="O124" i="125"/>
  <c r="O123" i="125"/>
  <c r="O122" i="125"/>
  <c r="O121" i="125"/>
  <c r="O120" i="125"/>
  <c r="O119" i="125"/>
  <c r="O118" i="125"/>
  <c r="O117" i="125"/>
  <c r="O116" i="125"/>
  <c r="O115" i="125"/>
  <c r="O114" i="125"/>
  <c r="O113" i="125"/>
  <c r="O112" i="125"/>
  <c r="O111" i="125"/>
  <c r="O110" i="125"/>
  <c r="O109" i="125"/>
  <c r="O108" i="125"/>
  <c r="O107" i="125"/>
  <c r="O106" i="125"/>
  <c r="O105" i="125"/>
  <c r="O104" i="125"/>
  <c r="O103" i="125"/>
  <c r="O102" i="125"/>
  <c r="O101" i="125"/>
  <c r="O100" i="125"/>
  <c r="O99" i="125"/>
  <c r="O98" i="125"/>
  <c r="O97" i="125"/>
  <c r="O96" i="125"/>
  <c r="O95" i="125"/>
  <c r="O94" i="125"/>
  <c r="O93" i="125"/>
  <c r="O92" i="125"/>
  <c r="O91" i="125"/>
  <c r="O90" i="125"/>
  <c r="O89" i="125"/>
  <c r="O88" i="125"/>
  <c r="O87" i="125"/>
  <c r="O86" i="125"/>
  <c r="O85" i="125"/>
  <c r="O84" i="125"/>
  <c r="O83" i="125"/>
  <c r="O82" i="125"/>
  <c r="O81" i="125"/>
  <c r="O80" i="125"/>
  <c r="O79" i="125"/>
  <c r="O78" i="125"/>
  <c r="O77" i="125"/>
  <c r="O76" i="125"/>
  <c r="O75" i="125"/>
  <c r="O74" i="125"/>
  <c r="O73" i="125"/>
  <c r="O72" i="125"/>
  <c r="O71" i="125"/>
  <c r="O70" i="125"/>
  <c r="O69" i="125"/>
  <c r="O68" i="125"/>
  <c r="O67" i="125"/>
  <c r="O66" i="125"/>
  <c r="O65" i="125"/>
  <c r="O64" i="125"/>
  <c r="T63" i="125"/>
  <c r="O63" i="125"/>
  <c r="O62" i="125"/>
  <c r="O61" i="125"/>
  <c r="O60" i="125"/>
  <c r="O59" i="125"/>
  <c r="O58" i="125"/>
  <c r="O57" i="125"/>
  <c r="O56" i="125"/>
  <c r="O55" i="125"/>
  <c r="O54" i="125"/>
  <c r="O53" i="125"/>
  <c r="O52" i="125"/>
  <c r="O51" i="125"/>
  <c r="O50" i="125"/>
  <c r="G48" i="125"/>
  <c r="O49" i="125" s="1"/>
  <c r="R42" i="125"/>
  <c r="R41" i="125"/>
  <c r="R32" i="125"/>
  <c r="S32" i="125" s="1"/>
  <c r="R31" i="125"/>
  <c r="S31" i="125" s="1"/>
  <c r="S30" i="125"/>
  <c r="R30" i="125"/>
  <c r="S29" i="125"/>
  <c r="S19" i="125"/>
  <c r="D5" i="124"/>
  <c r="O407" i="124"/>
  <c r="O406" i="124"/>
  <c r="O405" i="124"/>
  <c r="O404" i="124"/>
  <c r="O403" i="124"/>
  <c r="O402" i="124"/>
  <c r="O401" i="124"/>
  <c r="O400" i="124"/>
  <c r="O399" i="124"/>
  <c r="O398" i="124"/>
  <c r="O397" i="124"/>
  <c r="O396" i="124"/>
  <c r="O395" i="124"/>
  <c r="O394" i="124"/>
  <c r="O393" i="124"/>
  <c r="O392" i="124"/>
  <c r="O391" i="124"/>
  <c r="O390" i="124"/>
  <c r="O389" i="124"/>
  <c r="O388" i="124"/>
  <c r="O387" i="124"/>
  <c r="O386" i="124"/>
  <c r="O385" i="124"/>
  <c r="O384" i="124"/>
  <c r="O383" i="124"/>
  <c r="O382" i="124"/>
  <c r="O381" i="124"/>
  <c r="O380" i="124"/>
  <c r="O379" i="124"/>
  <c r="O378" i="124"/>
  <c r="O377" i="124"/>
  <c r="O376" i="124"/>
  <c r="O375" i="124"/>
  <c r="O374" i="124"/>
  <c r="O373" i="124"/>
  <c r="O372" i="124"/>
  <c r="O371" i="124"/>
  <c r="O370" i="124"/>
  <c r="O369" i="124"/>
  <c r="O368" i="124"/>
  <c r="O367" i="124"/>
  <c r="O366" i="124"/>
  <c r="O365" i="124"/>
  <c r="O364" i="124"/>
  <c r="O363" i="124"/>
  <c r="O362" i="124"/>
  <c r="O361" i="124"/>
  <c r="O360" i="124"/>
  <c r="O359" i="124"/>
  <c r="O358" i="124"/>
  <c r="O357" i="124"/>
  <c r="O356" i="124"/>
  <c r="O355" i="124"/>
  <c r="O354" i="124"/>
  <c r="O353" i="124"/>
  <c r="O352" i="124"/>
  <c r="O351" i="124"/>
  <c r="O350" i="124"/>
  <c r="O349" i="124"/>
  <c r="O348" i="124"/>
  <c r="O347" i="124"/>
  <c r="O346" i="124"/>
  <c r="O345" i="124"/>
  <c r="O344" i="124"/>
  <c r="O343" i="124"/>
  <c r="O342" i="124"/>
  <c r="O341" i="124"/>
  <c r="O340" i="124"/>
  <c r="O339" i="124"/>
  <c r="O338" i="124"/>
  <c r="O337" i="124"/>
  <c r="O336" i="124"/>
  <c r="O335" i="124"/>
  <c r="O334" i="124"/>
  <c r="O333" i="124"/>
  <c r="O332" i="124"/>
  <c r="O331" i="124"/>
  <c r="O330" i="124"/>
  <c r="O329" i="124"/>
  <c r="O328" i="124"/>
  <c r="O327" i="124"/>
  <c r="O326" i="124"/>
  <c r="O325" i="124"/>
  <c r="O324" i="124"/>
  <c r="O323" i="124"/>
  <c r="O322" i="124"/>
  <c r="O321" i="124"/>
  <c r="O320" i="124"/>
  <c r="O319" i="124"/>
  <c r="O318" i="124"/>
  <c r="O317" i="124"/>
  <c r="O316" i="124"/>
  <c r="O315" i="124"/>
  <c r="O314" i="124"/>
  <c r="O313" i="124"/>
  <c r="O312" i="124"/>
  <c r="O311" i="124"/>
  <c r="O310" i="124"/>
  <c r="O309" i="124"/>
  <c r="O308" i="124"/>
  <c r="O307" i="124"/>
  <c r="O306" i="124"/>
  <c r="O305" i="124"/>
  <c r="O304" i="124"/>
  <c r="O303" i="124"/>
  <c r="O302" i="124"/>
  <c r="O301" i="124"/>
  <c r="O300" i="124"/>
  <c r="O299" i="124"/>
  <c r="O298" i="124"/>
  <c r="O297" i="124"/>
  <c r="O296" i="124"/>
  <c r="O295" i="124"/>
  <c r="O294" i="124"/>
  <c r="O293" i="124"/>
  <c r="O292" i="124"/>
  <c r="O291" i="124"/>
  <c r="O290" i="124"/>
  <c r="O289" i="124"/>
  <c r="O288" i="124"/>
  <c r="O287" i="124"/>
  <c r="O286" i="124"/>
  <c r="O285" i="124"/>
  <c r="O284" i="124"/>
  <c r="O283" i="124"/>
  <c r="O282" i="124"/>
  <c r="O281" i="124"/>
  <c r="O280" i="124"/>
  <c r="O279" i="124"/>
  <c r="O278" i="124"/>
  <c r="O277" i="124"/>
  <c r="O276" i="124"/>
  <c r="O275" i="124"/>
  <c r="O274" i="124"/>
  <c r="O273" i="124"/>
  <c r="O272" i="124"/>
  <c r="O271" i="124"/>
  <c r="O270" i="124"/>
  <c r="O269" i="124"/>
  <c r="O268" i="124"/>
  <c r="O267" i="124"/>
  <c r="O266" i="124"/>
  <c r="O265" i="124"/>
  <c r="O264" i="124"/>
  <c r="O263" i="124"/>
  <c r="O262" i="124"/>
  <c r="O261" i="124"/>
  <c r="O260" i="124"/>
  <c r="O259" i="124"/>
  <c r="O258" i="124"/>
  <c r="O257" i="124"/>
  <c r="O256" i="124"/>
  <c r="O255" i="124"/>
  <c r="O254" i="124"/>
  <c r="O253" i="124"/>
  <c r="O252" i="124"/>
  <c r="O251" i="124"/>
  <c r="O250" i="124"/>
  <c r="O249" i="124"/>
  <c r="O248" i="124"/>
  <c r="O247" i="124"/>
  <c r="O246" i="124"/>
  <c r="O245" i="124"/>
  <c r="O244" i="124"/>
  <c r="O243" i="124"/>
  <c r="O242" i="124"/>
  <c r="O241" i="124"/>
  <c r="O240" i="124"/>
  <c r="O239" i="124"/>
  <c r="O238" i="124"/>
  <c r="O237" i="124"/>
  <c r="O236" i="124"/>
  <c r="O235" i="124"/>
  <c r="O234" i="124"/>
  <c r="O233" i="124"/>
  <c r="O232" i="124"/>
  <c r="O231" i="124"/>
  <c r="O230" i="124"/>
  <c r="O229" i="124"/>
  <c r="O228" i="124"/>
  <c r="O227" i="124"/>
  <c r="O226" i="124"/>
  <c r="O225" i="124"/>
  <c r="O224" i="124"/>
  <c r="O223" i="124"/>
  <c r="O222" i="124"/>
  <c r="O221" i="124"/>
  <c r="O220" i="124"/>
  <c r="O219" i="124"/>
  <c r="O218" i="124"/>
  <c r="O217" i="124"/>
  <c r="O216" i="124"/>
  <c r="O215" i="124"/>
  <c r="O214" i="124"/>
  <c r="O213" i="124"/>
  <c r="O212" i="124"/>
  <c r="O211" i="124"/>
  <c r="O210" i="124"/>
  <c r="O209" i="124"/>
  <c r="O208" i="124"/>
  <c r="O207" i="124"/>
  <c r="O206" i="124"/>
  <c r="O205" i="124"/>
  <c r="O204" i="124"/>
  <c r="O203" i="124"/>
  <c r="O202" i="124"/>
  <c r="O201" i="124"/>
  <c r="O200" i="124"/>
  <c r="O199" i="124"/>
  <c r="O198" i="124"/>
  <c r="O197" i="124"/>
  <c r="O196" i="124"/>
  <c r="O195" i="124"/>
  <c r="O194" i="124"/>
  <c r="O193" i="124"/>
  <c r="O192" i="124"/>
  <c r="O191" i="124"/>
  <c r="O190" i="124"/>
  <c r="O189" i="124"/>
  <c r="O188" i="124"/>
  <c r="O187" i="124"/>
  <c r="O186" i="124"/>
  <c r="O185" i="124"/>
  <c r="O184" i="124"/>
  <c r="O183" i="124"/>
  <c r="O182" i="124"/>
  <c r="O181" i="124"/>
  <c r="O180" i="124"/>
  <c r="O179" i="124"/>
  <c r="O178" i="124"/>
  <c r="O177" i="124"/>
  <c r="O176" i="124"/>
  <c r="O175" i="124"/>
  <c r="O174" i="124"/>
  <c r="O173" i="124"/>
  <c r="O172" i="124"/>
  <c r="O171" i="124"/>
  <c r="O170" i="124"/>
  <c r="O169" i="124"/>
  <c r="O168" i="124"/>
  <c r="O167" i="124"/>
  <c r="O166" i="124"/>
  <c r="O165" i="124"/>
  <c r="O164" i="124"/>
  <c r="O163" i="124"/>
  <c r="O162" i="124"/>
  <c r="O161" i="124"/>
  <c r="O160" i="124"/>
  <c r="O159" i="124"/>
  <c r="O158" i="124"/>
  <c r="O157" i="124"/>
  <c r="O156" i="124"/>
  <c r="O155" i="124"/>
  <c r="O154" i="124"/>
  <c r="O153" i="124"/>
  <c r="O152" i="124"/>
  <c r="O151" i="124"/>
  <c r="O150" i="124"/>
  <c r="O149" i="124"/>
  <c r="O148" i="124"/>
  <c r="O147" i="124"/>
  <c r="O146" i="124"/>
  <c r="O145" i="124"/>
  <c r="O144" i="124"/>
  <c r="O143" i="124"/>
  <c r="O142" i="124"/>
  <c r="O141" i="124"/>
  <c r="O140" i="124"/>
  <c r="O139" i="124"/>
  <c r="O138" i="124"/>
  <c r="O137" i="124"/>
  <c r="O136" i="124"/>
  <c r="O135" i="124"/>
  <c r="O134" i="124"/>
  <c r="O133" i="124"/>
  <c r="O132" i="124"/>
  <c r="O131" i="124"/>
  <c r="O130" i="124"/>
  <c r="O129" i="124"/>
  <c r="O128" i="124"/>
  <c r="O127" i="124"/>
  <c r="O126" i="124"/>
  <c r="O125" i="124"/>
  <c r="O124" i="124"/>
  <c r="O123" i="124"/>
  <c r="O122" i="124"/>
  <c r="O121" i="124"/>
  <c r="O120" i="124"/>
  <c r="O119" i="124"/>
  <c r="O118" i="124"/>
  <c r="O117" i="124"/>
  <c r="O116" i="124"/>
  <c r="O115" i="124"/>
  <c r="O114" i="124"/>
  <c r="O113" i="124"/>
  <c r="O112" i="124"/>
  <c r="O111" i="124"/>
  <c r="O110" i="124"/>
  <c r="O109" i="124"/>
  <c r="O108" i="124"/>
  <c r="O107" i="124"/>
  <c r="O106" i="124"/>
  <c r="O105" i="124"/>
  <c r="O104" i="124"/>
  <c r="O103" i="124"/>
  <c r="O102" i="124"/>
  <c r="O101" i="124"/>
  <c r="O100" i="124"/>
  <c r="O99" i="124"/>
  <c r="O98" i="124"/>
  <c r="O97" i="124"/>
  <c r="O96" i="124"/>
  <c r="O95" i="124"/>
  <c r="O94" i="124"/>
  <c r="O93" i="124"/>
  <c r="O92" i="124"/>
  <c r="O91" i="124"/>
  <c r="O90" i="124"/>
  <c r="O89" i="124"/>
  <c r="O88" i="124"/>
  <c r="O87" i="124"/>
  <c r="O86" i="124"/>
  <c r="O85" i="124"/>
  <c r="O84" i="124"/>
  <c r="O83" i="124"/>
  <c r="O82" i="124"/>
  <c r="O81" i="124"/>
  <c r="O80" i="124"/>
  <c r="O79" i="124"/>
  <c r="O78" i="124"/>
  <c r="O77" i="124"/>
  <c r="O76" i="124"/>
  <c r="O75" i="124"/>
  <c r="O74" i="124"/>
  <c r="O73" i="124"/>
  <c r="O72" i="124"/>
  <c r="O71" i="124"/>
  <c r="O70" i="124"/>
  <c r="O69" i="124"/>
  <c r="O68" i="124"/>
  <c r="O67" i="124"/>
  <c r="O66" i="124"/>
  <c r="O65" i="124"/>
  <c r="O64" i="124"/>
  <c r="T63" i="124"/>
  <c r="O63" i="124"/>
  <c r="O62" i="124"/>
  <c r="O61" i="124"/>
  <c r="O60" i="124"/>
  <c r="O59" i="124"/>
  <c r="O58" i="124"/>
  <c r="O57" i="124"/>
  <c r="O56" i="124"/>
  <c r="O55" i="124"/>
  <c r="O54" i="124"/>
  <c r="O53" i="124"/>
  <c r="O52" i="124"/>
  <c r="O51" i="124"/>
  <c r="O50" i="124"/>
  <c r="O49" i="124"/>
  <c r="O48" i="124"/>
  <c r="G48" i="124"/>
  <c r="R42" i="124"/>
  <c r="R41" i="124"/>
  <c r="R32" i="124"/>
  <c r="S32" i="124" s="1"/>
  <c r="R31" i="124"/>
  <c r="S31" i="124" s="1"/>
  <c r="R30" i="124"/>
  <c r="S30" i="124" s="1"/>
  <c r="S29" i="124"/>
  <c r="S19" i="124"/>
  <c r="D5" i="123"/>
  <c r="O407" i="123"/>
  <c r="O406" i="123"/>
  <c r="O405" i="123"/>
  <c r="O404" i="123"/>
  <c r="O403" i="123"/>
  <c r="O402" i="123"/>
  <c r="O401" i="123"/>
  <c r="O400" i="123"/>
  <c r="O399" i="123"/>
  <c r="O398" i="123"/>
  <c r="O397" i="123"/>
  <c r="O396" i="123"/>
  <c r="O395" i="123"/>
  <c r="O394" i="123"/>
  <c r="O393" i="123"/>
  <c r="O392" i="123"/>
  <c r="O391" i="123"/>
  <c r="O390" i="123"/>
  <c r="O389" i="123"/>
  <c r="O388" i="123"/>
  <c r="O387" i="123"/>
  <c r="O386" i="123"/>
  <c r="O385" i="123"/>
  <c r="O384" i="123"/>
  <c r="O383" i="123"/>
  <c r="O382" i="123"/>
  <c r="O381" i="123"/>
  <c r="O380" i="123"/>
  <c r="O379" i="123"/>
  <c r="O378" i="123"/>
  <c r="O377" i="123"/>
  <c r="O376" i="123"/>
  <c r="O375" i="123"/>
  <c r="O374" i="123"/>
  <c r="O373" i="123"/>
  <c r="O372" i="123"/>
  <c r="O371" i="123"/>
  <c r="O370" i="123"/>
  <c r="O369" i="123"/>
  <c r="O368" i="123"/>
  <c r="O367" i="123"/>
  <c r="O366" i="123"/>
  <c r="O365" i="123"/>
  <c r="O364" i="123"/>
  <c r="O363" i="123"/>
  <c r="O362" i="123"/>
  <c r="O361" i="123"/>
  <c r="O360" i="123"/>
  <c r="O359" i="123"/>
  <c r="O358" i="123"/>
  <c r="O357" i="123"/>
  <c r="O356" i="123"/>
  <c r="O355" i="123"/>
  <c r="O354" i="123"/>
  <c r="O353" i="123"/>
  <c r="O352" i="123"/>
  <c r="O351" i="123"/>
  <c r="O350" i="123"/>
  <c r="O349" i="123"/>
  <c r="O348" i="123"/>
  <c r="O347" i="123"/>
  <c r="O346" i="123"/>
  <c r="O345" i="123"/>
  <c r="O344" i="123"/>
  <c r="O343" i="123"/>
  <c r="O342" i="123"/>
  <c r="O341" i="123"/>
  <c r="O340" i="123"/>
  <c r="O339" i="123"/>
  <c r="O338" i="123"/>
  <c r="O337" i="123"/>
  <c r="O336" i="123"/>
  <c r="O335" i="123"/>
  <c r="O334" i="123"/>
  <c r="O333" i="123"/>
  <c r="O332" i="123"/>
  <c r="O331" i="123"/>
  <c r="O330" i="123"/>
  <c r="O329" i="123"/>
  <c r="O328" i="123"/>
  <c r="O327" i="123"/>
  <c r="O326" i="123"/>
  <c r="O325" i="123"/>
  <c r="O324" i="123"/>
  <c r="O323" i="123"/>
  <c r="O322" i="123"/>
  <c r="O321" i="123"/>
  <c r="O320" i="123"/>
  <c r="O319" i="123"/>
  <c r="O318" i="123"/>
  <c r="O317" i="123"/>
  <c r="O316" i="123"/>
  <c r="O315" i="123"/>
  <c r="O314" i="123"/>
  <c r="O313" i="123"/>
  <c r="O312" i="123"/>
  <c r="O311" i="123"/>
  <c r="O310" i="123"/>
  <c r="O309" i="123"/>
  <c r="O308" i="123"/>
  <c r="O307" i="123"/>
  <c r="O306" i="123"/>
  <c r="O305" i="123"/>
  <c r="O304" i="123"/>
  <c r="O303" i="123"/>
  <c r="O302" i="123"/>
  <c r="O301" i="123"/>
  <c r="O300" i="123"/>
  <c r="O299" i="123"/>
  <c r="O298" i="123"/>
  <c r="O297" i="123"/>
  <c r="O296" i="123"/>
  <c r="O295" i="123"/>
  <c r="O294" i="123"/>
  <c r="O293" i="123"/>
  <c r="O292" i="123"/>
  <c r="O291" i="123"/>
  <c r="O290" i="123"/>
  <c r="O289" i="123"/>
  <c r="O288" i="123"/>
  <c r="O287" i="123"/>
  <c r="O286" i="123"/>
  <c r="O285" i="123"/>
  <c r="O284" i="123"/>
  <c r="O283" i="123"/>
  <c r="O282" i="123"/>
  <c r="O281" i="123"/>
  <c r="O280" i="123"/>
  <c r="O279" i="123"/>
  <c r="O278" i="123"/>
  <c r="O277" i="123"/>
  <c r="O276" i="123"/>
  <c r="O275" i="123"/>
  <c r="O274" i="123"/>
  <c r="O273" i="123"/>
  <c r="O272" i="123"/>
  <c r="O271" i="123"/>
  <c r="O270" i="123"/>
  <c r="O269" i="123"/>
  <c r="O268" i="123"/>
  <c r="O267" i="123"/>
  <c r="O266" i="123"/>
  <c r="O265" i="123"/>
  <c r="O264" i="123"/>
  <c r="O263" i="123"/>
  <c r="O262" i="123"/>
  <c r="O261" i="123"/>
  <c r="O260" i="123"/>
  <c r="O259" i="123"/>
  <c r="O258" i="123"/>
  <c r="O257" i="123"/>
  <c r="O256" i="123"/>
  <c r="O255" i="123"/>
  <c r="O254" i="123"/>
  <c r="O253" i="123"/>
  <c r="O252" i="123"/>
  <c r="O251" i="123"/>
  <c r="O250" i="123"/>
  <c r="O249" i="123"/>
  <c r="O248" i="123"/>
  <c r="O247" i="123"/>
  <c r="O246" i="123"/>
  <c r="O245" i="123"/>
  <c r="O244" i="123"/>
  <c r="O243" i="123"/>
  <c r="O242" i="123"/>
  <c r="O241" i="123"/>
  <c r="O240" i="123"/>
  <c r="O239" i="123"/>
  <c r="O238" i="123"/>
  <c r="O237" i="123"/>
  <c r="O236" i="123"/>
  <c r="O235" i="123"/>
  <c r="O234" i="123"/>
  <c r="O233" i="123"/>
  <c r="O232" i="123"/>
  <c r="O231" i="123"/>
  <c r="O230" i="123"/>
  <c r="O229" i="123"/>
  <c r="O228" i="123"/>
  <c r="O227" i="123"/>
  <c r="O226" i="123"/>
  <c r="O225" i="123"/>
  <c r="O224" i="123"/>
  <c r="O223" i="123"/>
  <c r="O222" i="123"/>
  <c r="O221" i="123"/>
  <c r="O220" i="123"/>
  <c r="O219" i="123"/>
  <c r="O218" i="123"/>
  <c r="O217" i="123"/>
  <c r="O216" i="123"/>
  <c r="O215" i="123"/>
  <c r="O214" i="123"/>
  <c r="O213" i="123"/>
  <c r="O212" i="123"/>
  <c r="O211" i="123"/>
  <c r="O210" i="123"/>
  <c r="O209" i="123"/>
  <c r="O208" i="123"/>
  <c r="O207" i="123"/>
  <c r="O206" i="123"/>
  <c r="O205" i="123"/>
  <c r="O204" i="123"/>
  <c r="O203" i="123"/>
  <c r="O202" i="123"/>
  <c r="O201" i="123"/>
  <c r="O200" i="123"/>
  <c r="O199" i="123"/>
  <c r="O198" i="123"/>
  <c r="O197" i="123"/>
  <c r="O196" i="123"/>
  <c r="O195" i="123"/>
  <c r="O194" i="123"/>
  <c r="O193" i="123"/>
  <c r="O192" i="123"/>
  <c r="O191" i="123"/>
  <c r="O190" i="123"/>
  <c r="O189" i="123"/>
  <c r="O188" i="123"/>
  <c r="O187" i="123"/>
  <c r="O186" i="123"/>
  <c r="O185" i="123"/>
  <c r="O184" i="123"/>
  <c r="O183" i="123"/>
  <c r="O182" i="123"/>
  <c r="O181" i="123"/>
  <c r="O180" i="123"/>
  <c r="O179" i="123"/>
  <c r="O178" i="123"/>
  <c r="O177" i="123"/>
  <c r="O176" i="123"/>
  <c r="O175" i="123"/>
  <c r="O174" i="123"/>
  <c r="O173" i="123"/>
  <c r="O172" i="123"/>
  <c r="O171" i="123"/>
  <c r="O170" i="123"/>
  <c r="O169" i="123"/>
  <c r="O168" i="123"/>
  <c r="O167" i="123"/>
  <c r="O166" i="123"/>
  <c r="O165" i="123"/>
  <c r="O164" i="123"/>
  <c r="O163" i="123"/>
  <c r="O162" i="123"/>
  <c r="O161" i="123"/>
  <c r="O160" i="123"/>
  <c r="O159" i="123"/>
  <c r="O158" i="123"/>
  <c r="O157" i="123"/>
  <c r="O156" i="123"/>
  <c r="O155" i="123"/>
  <c r="O154" i="123"/>
  <c r="O153" i="123"/>
  <c r="O152" i="123"/>
  <c r="O151" i="123"/>
  <c r="O150" i="123"/>
  <c r="O149" i="123"/>
  <c r="O148" i="123"/>
  <c r="O147" i="123"/>
  <c r="O146" i="123"/>
  <c r="O145" i="123"/>
  <c r="O144" i="123"/>
  <c r="O143" i="123"/>
  <c r="O142" i="123"/>
  <c r="O141" i="123"/>
  <c r="O140" i="123"/>
  <c r="O139" i="123"/>
  <c r="O138" i="123"/>
  <c r="O137" i="123"/>
  <c r="O136" i="123"/>
  <c r="O135" i="123"/>
  <c r="O134" i="123"/>
  <c r="O133" i="123"/>
  <c r="O132" i="123"/>
  <c r="O131" i="123"/>
  <c r="O130" i="123"/>
  <c r="O129" i="123"/>
  <c r="O128" i="123"/>
  <c r="O127" i="123"/>
  <c r="O126" i="123"/>
  <c r="O125" i="123"/>
  <c r="O124" i="123"/>
  <c r="O123" i="123"/>
  <c r="O122" i="123"/>
  <c r="O121" i="123"/>
  <c r="O120" i="123"/>
  <c r="O119" i="123"/>
  <c r="O118" i="123"/>
  <c r="O117" i="123"/>
  <c r="O116" i="123"/>
  <c r="O115" i="123"/>
  <c r="O114" i="123"/>
  <c r="O113" i="123"/>
  <c r="O112" i="123"/>
  <c r="O111" i="123"/>
  <c r="O110" i="123"/>
  <c r="O109" i="123"/>
  <c r="O108" i="123"/>
  <c r="O107" i="123"/>
  <c r="O106" i="123"/>
  <c r="O105" i="123"/>
  <c r="O104" i="123"/>
  <c r="O103" i="123"/>
  <c r="O102" i="123"/>
  <c r="O101" i="123"/>
  <c r="O100" i="123"/>
  <c r="O99" i="123"/>
  <c r="O98" i="123"/>
  <c r="O97" i="123"/>
  <c r="O96" i="123"/>
  <c r="O95" i="123"/>
  <c r="O94" i="123"/>
  <c r="O93" i="123"/>
  <c r="O92" i="123"/>
  <c r="O91" i="123"/>
  <c r="O90" i="123"/>
  <c r="O89" i="123"/>
  <c r="O88" i="123"/>
  <c r="O87" i="123"/>
  <c r="O86" i="123"/>
  <c r="O85" i="123"/>
  <c r="O84" i="123"/>
  <c r="O83" i="123"/>
  <c r="O82" i="123"/>
  <c r="O81" i="123"/>
  <c r="O80" i="123"/>
  <c r="O79" i="123"/>
  <c r="O78" i="123"/>
  <c r="O77" i="123"/>
  <c r="O76" i="123"/>
  <c r="O75" i="123"/>
  <c r="O74" i="123"/>
  <c r="O73" i="123"/>
  <c r="O72" i="123"/>
  <c r="O71" i="123"/>
  <c r="O70" i="123"/>
  <c r="O69" i="123"/>
  <c r="O68" i="123"/>
  <c r="O67" i="123"/>
  <c r="O66" i="123"/>
  <c r="O65" i="123"/>
  <c r="O64" i="123"/>
  <c r="T63" i="123"/>
  <c r="O63" i="123"/>
  <c r="O62" i="123"/>
  <c r="O61" i="123"/>
  <c r="O60" i="123"/>
  <c r="O59" i="123"/>
  <c r="O58" i="123"/>
  <c r="O57" i="123"/>
  <c r="O56" i="123"/>
  <c r="O55" i="123"/>
  <c r="O54" i="123"/>
  <c r="O53" i="123"/>
  <c r="O52" i="123"/>
  <c r="O51" i="123"/>
  <c r="O50" i="123"/>
  <c r="G48" i="123"/>
  <c r="O48" i="123" s="1"/>
  <c r="R42" i="123"/>
  <c r="R41" i="123"/>
  <c r="R32" i="123"/>
  <c r="S32" i="123" s="1"/>
  <c r="S31" i="123"/>
  <c r="R31" i="123"/>
  <c r="R30" i="123"/>
  <c r="S30" i="123" s="1"/>
  <c r="S29" i="123"/>
  <c r="S19" i="123"/>
  <c r="U49" i="120"/>
  <c r="U50" i="120" s="1"/>
  <c r="U48" i="120"/>
  <c r="U47" i="120"/>
  <c r="S49" i="120"/>
  <c r="S50" i="120" s="1"/>
  <c r="S48" i="120"/>
  <c r="S47" i="120"/>
  <c r="Q49" i="120"/>
  <c r="Q50" i="120" s="1"/>
  <c r="D8" i="128" s="1"/>
  <c r="Q48" i="120"/>
  <c r="D6" i="128" s="1"/>
  <c r="Q47" i="120"/>
  <c r="D4" i="128" s="1"/>
  <c r="O49" i="120"/>
  <c r="O50" i="120" s="1"/>
  <c r="D8" i="127" s="1"/>
  <c r="O48" i="120"/>
  <c r="D6" i="127" s="1"/>
  <c r="O47" i="120"/>
  <c r="D4" i="127" s="1"/>
  <c r="M49" i="120"/>
  <c r="M50" i="120" s="1"/>
  <c r="D8" i="126" s="1"/>
  <c r="M48" i="120"/>
  <c r="D6" i="126" s="1"/>
  <c r="M47" i="120"/>
  <c r="D4" i="126" s="1"/>
  <c r="K49" i="120"/>
  <c r="K50" i="120" s="1"/>
  <c r="D8" i="125" s="1"/>
  <c r="K48" i="120"/>
  <c r="D6" i="125" s="1"/>
  <c r="K47" i="120"/>
  <c r="D4" i="125" s="1"/>
  <c r="I49" i="120"/>
  <c r="I50" i="120" s="1"/>
  <c r="D8" i="124" s="1"/>
  <c r="I48" i="120"/>
  <c r="D6" i="124" s="1"/>
  <c r="I47" i="120"/>
  <c r="D4" i="124" s="1"/>
  <c r="G49" i="120"/>
  <c r="G50" i="120" s="1"/>
  <c r="D8" i="123" s="1"/>
  <c r="G48" i="120"/>
  <c r="D6" i="123" s="1"/>
  <c r="G47" i="120"/>
  <c r="D4" i="123" s="1"/>
  <c r="E49" i="120"/>
  <c r="E50" i="120" s="1"/>
  <c r="D8" i="122" s="1"/>
  <c r="E48" i="120"/>
  <c r="D6" i="122" s="1"/>
  <c r="E47" i="120"/>
  <c r="D4" i="122" s="1"/>
  <c r="C48" i="120"/>
  <c r="D6" i="121" s="1"/>
  <c r="C47" i="120"/>
  <c r="D4" i="121" s="1"/>
  <c r="C49" i="120"/>
  <c r="D7" i="121" s="1"/>
  <c r="D5" i="122"/>
  <c r="O407" i="122"/>
  <c r="O406" i="122"/>
  <c r="O405" i="122"/>
  <c r="O404" i="122"/>
  <c r="O403" i="122"/>
  <c r="O402" i="122"/>
  <c r="O401" i="122"/>
  <c r="O400" i="122"/>
  <c r="O399" i="122"/>
  <c r="O398" i="122"/>
  <c r="O397" i="122"/>
  <c r="O396" i="122"/>
  <c r="O395" i="122"/>
  <c r="O394" i="122"/>
  <c r="O393" i="122"/>
  <c r="O392" i="122"/>
  <c r="O391" i="122"/>
  <c r="O390" i="122"/>
  <c r="O389" i="122"/>
  <c r="O388" i="122"/>
  <c r="O387" i="122"/>
  <c r="O386" i="122"/>
  <c r="O385" i="122"/>
  <c r="O384" i="122"/>
  <c r="O383" i="122"/>
  <c r="O382" i="122"/>
  <c r="O381" i="122"/>
  <c r="O380" i="122"/>
  <c r="O379" i="122"/>
  <c r="O378" i="122"/>
  <c r="O377" i="122"/>
  <c r="O376" i="122"/>
  <c r="O375" i="122"/>
  <c r="O374" i="122"/>
  <c r="O373" i="122"/>
  <c r="O372" i="122"/>
  <c r="O371" i="122"/>
  <c r="O370" i="122"/>
  <c r="O369" i="122"/>
  <c r="O368" i="122"/>
  <c r="O367" i="122"/>
  <c r="O366" i="122"/>
  <c r="O365" i="122"/>
  <c r="O364" i="122"/>
  <c r="O363" i="122"/>
  <c r="O362" i="122"/>
  <c r="O361" i="122"/>
  <c r="O360" i="122"/>
  <c r="O359" i="122"/>
  <c r="O358" i="122"/>
  <c r="O357" i="122"/>
  <c r="O356" i="122"/>
  <c r="O355" i="122"/>
  <c r="O354" i="122"/>
  <c r="O353" i="122"/>
  <c r="O352" i="122"/>
  <c r="O351" i="122"/>
  <c r="O350" i="122"/>
  <c r="O349" i="122"/>
  <c r="O348" i="122"/>
  <c r="O347" i="122"/>
  <c r="O346" i="122"/>
  <c r="O345" i="122"/>
  <c r="O344" i="122"/>
  <c r="O343" i="122"/>
  <c r="O342" i="122"/>
  <c r="O341" i="122"/>
  <c r="O340" i="122"/>
  <c r="O339" i="122"/>
  <c r="O338" i="122"/>
  <c r="O337" i="122"/>
  <c r="O336" i="122"/>
  <c r="O335" i="122"/>
  <c r="O334" i="122"/>
  <c r="O333" i="122"/>
  <c r="O332" i="122"/>
  <c r="O331" i="122"/>
  <c r="O330" i="122"/>
  <c r="O329" i="122"/>
  <c r="O328" i="122"/>
  <c r="O327" i="122"/>
  <c r="O326" i="122"/>
  <c r="O325" i="122"/>
  <c r="O324" i="122"/>
  <c r="O323" i="122"/>
  <c r="O322" i="122"/>
  <c r="O321" i="122"/>
  <c r="O320" i="122"/>
  <c r="O319" i="122"/>
  <c r="O318" i="122"/>
  <c r="O317" i="122"/>
  <c r="O316" i="122"/>
  <c r="O315" i="122"/>
  <c r="O314" i="122"/>
  <c r="O313" i="122"/>
  <c r="O312" i="122"/>
  <c r="O311" i="122"/>
  <c r="O310" i="122"/>
  <c r="O309" i="122"/>
  <c r="O308" i="122"/>
  <c r="O307" i="122"/>
  <c r="O306" i="122"/>
  <c r="O305" i="122"/>
  <c r="O304" i="122"/>
  <c r="O303" i="122"/>
  <c r="O302" i="122"/>
  <c r="O301" i="122"/>
  <c r="O300" i="122"/>
  <c r="O299" i="122"/>
  <c r="O298" i="122"/>
  <c r="O297" i="122"/>
  <c r="O296" i="122"/>
  <c r="O295" i="122"/>
  <c r="O294" i="122"/>
  <c r="O293" i="122"/>
  <c r="O292" i="122"/>
  <c r="O291" i="122"/>
  <c r="O290" i="122"/>
  <c r="O289" i="122"/>
  <c r="O288" i="122"/>
  <c r="O287" i="122"/>
  <c r="O286" i="122"/>
  <c r="O285" i="122"/>
  <c r="O284" i="122"/>
  <c r="O283" i="122"/>
  <c r="O282" i="122"/>
  <c r="O281" i="122"/>
  <c r="O280" i="122"/>
  <c r="O279" i="122"/>
  <c r="O278" i="122"/>
  <c r="O277" i="122"/>
  <c r="O276" i="122"/>
  <c r="O275" i="122"/>
  <c r="O274" i="122"/>
  <c r="O273" i="122"/>
  <c r="O272" i="122"/>
  <c r="O271" i="122"/>
  <c r="O270" i="122"/>
  <c r="O269" i="122"/>
  <c r="O268" i="122"/>
  <c r="O267" i="122"/>
  <c r="O266" i="122"/>
  <c r="O265" i="122"/>
  <c r="O264" i="122"/>
  <c r="O263" i="122"/>
  <c r="O262" i="122"/>
  <c r="O261" i="122"/>
  <c r="O260" i="122"/>
  <c r="O259" i="122"/>
  <c r="O258" i="122"/>
  <c r="O257" i="122"/>
  <c r="O256" i="122"/>
  <c r="O255" i="122"/>
  <c r="O254" i="122"/>
  <c r="O253" i="122"/>
  <c r="O252" i="122"/>
  <c r="O251" i="122"/>
  <c r="O250" i="122"/>
  <c r="O249" i="122"/>
  <c r="O248" i="122"/>
  <c r="O247" i="122"/>
  <c r="O246" i="122"/>
  <c r="O245" i="122"/>
  <c r="O244" i="122"/>
  <c r="O243" i="122"/>
  <c r="O242" i="122"/>
  <c r="O241" i="122"/>
  <c r="O240" i="122"/>
  <c r="O239" i="122"/>
  <c r="O238" i="122"/>
  <c r="O237" i="122"/>
  <c r="O236" i="122"/>
  <c r="O235" i="122"/>
  <c r="O234" i="122"/>
  <c r="O233" i="122"/>
  <c r="O232" i="122"/>
  <c r="O231" i="122"/>
  <c r="O230" i="122"/>
  <c r="O229" i="122"/>
  <c r="O228" i="122"/>
  <c r="O227" i="122"/>
  <c r="O226" i="122"/>
  <c r="O225" i="122"/>
  <c r="O224" i="122"/>
  <c r="O223" i="122"/>
  <c r="O222" i="122"/>
  <c r="O221" i="122"/>
  <c r="O220" i="122"/>
  <c r="O219" i="122"/>
  <c r="O218" i="122"/>
  <c r="O217" i="122"/>
  <c r="O216" i="122"/>
  <c r="O215" i="122"/>
  <c r="O214" i="122"/>
  <c r="O213" i="122"/>
  <c r="O212" i="122"/>
  <c r="O211" i="122"/>
  <c r="O210" i="122"/>
  <c r="O209" i="122"/>
  <c r="O208" i="122"/>
  <c r="O207" i="122"/>
  <c r="O206" i="122"/>
  <c r="O205" i="122"/>
  <c r="O204" i="122"/>
  <c r="O203" i="122"/>
  <c r="O202" i="122"/>
  <c r="O201" i="122"/>
  <c r="O200" i="122"/>
  <c r="O199" i="122"/>
  <c r="O198" i="122"/>
  <c r="O197" i="122"/>
  <c r="O196" i="122"/>
  <c r="O195" i="122"/>
  <c r="O194" i="122"/>
  <c r="O193" i="122"/>
  <c r="O192" i="122"/>
  <c r="O191" i="122"/>
  <c r="O190" i="122"/>
  <c r="O189" i="122"/>
  <c r="O188" i="122"/>
  <c r="O187" i="122"/>
  <c r="O186" i="122"/>
  <c r="O185" i="122"/>
  <c r="O184" i="122"/>
  <c r="O183" i="122"/>
  <c r="O182" i="122"/>
  <c r="O181" i="122"/>
  <c r="O180" i="122"/>
  <c r="O179" i="122"/>
  <c r="O178" i="122"/>
  <c r="O177" i="122"/>
  <c r="O176" i="122"/>
  <c r="O175" i="122"/>
  <c r="O174" i="122"/>
  <c r="O173" i="122"/>
  <c r="O172" i="122"/>
  <c r="O171" i="122"/>
  <c r="O170" i="122"/>
  <c r="O169" i="122"/>
  <c r="O168" i="122"/>
  <c r="O167" i="122"/>
  <c r="O166" i="122"/>
  <c r="O165" i="122"/>
  <c r="O164" i="122"/>
  <c r="O163" i="122"/>
  <c r="O162" i="122"/>
  <c r="O161" i="122"/>
  <c r="O160" i="122"/>
  <c r="O159" i="122"/>
  <c r="O158" i="122"/>
  <c r="O157" i="122"/>
  <c r="O156" i="122"/>
  <c r="O155" i="122"/>
  <c r="O154" i="122"/>
  <c r="O153" i="122"/>
  <c r="O152" i="122"/>
  <c r="O151" i="122"/>
  <c r="O150" i="122"/>
  <c r="O149" i="122"/>
  <c r="O148" i="122"/>
  <c r="O147" i="122"/>
  <c r="O146" i="122"/>
  <c r="O145" i="122"/>
  <c r="O144" i="122"/>
  <c r="O143" i="122"/>
  <c r="O142" i="122"/>
  <c r="O141" i="122"/>
  <c r="O140" i="122"/>
  <c r="O139" i="122"/>
  <c r="O138" i="122"/>
  <c r="O137" i="122"/>
  <c r="O136" i="122"/>
  <c r="O135" i="122"/>
  <c r="O134" i="122"/>
  <c r="O133" i="122"/>
  <c r="O132" i="122"/>
  <c r="O131" i="122"/>
  <c r="O130" i="122"/>
  <c r="O129" i="122"/>
  <c r="O128" i="122"/>
  <c r="O127" i="122"/>
  <c r="O126" i="122"/>
  <c r="O125" i="122"/>
  <c r="O124" i="122"/>
  <c r="O123" i="122"/>
  <c r="O122" i="122"/>
  <c r="O121" i="122"/>
  <c r="O120" i="122"/>
  <c r="O119" i="122"/>
  <c r="O118" i="122"/>
  <c r="O117" i="122"/>
  <c r="O116" i="122"/>
  <c r="O115" i="122"/>
  <c r="O114" i="122"/>
  <c r="O113" i="122"/>
  <c r="O112" i="122"/>
  <c r="O111" i="122"/>
  <c r="O110" i="122"/>
  <c r="O109" i="122"/>
  <c r="O108" i="122"/>
  <c r="O107" i="122"/>
  <c r="O106" i="122"/>
  <c r="O105" i="122"/>
  <c r="O104" i="122"/>
  <c r="O103" i="122"/>
  <c r="O102" i="122"/>
  <c r="O101" i="122"/>
  <c r="O100" i="122"/>
  <c r="O99" i="122"/>
  <c r="O98" i="122"/>
  <c r="O97" i="122"/>
  <c r="O96" i="122"/>
  <c r="O95" i="122"/>
  <c r="O94" i="122"/>
  <c r="O93" i="122"/>
  <c r="O92" i="122"/>
  <c r="O91" i="122"/>
  <c r="O90" i="122"/>
  <c r="O89" i="122"/>
  <c r="O88" i="122"/>
  <c r="O87" i="122"/>
  <c r="O86" i="122"/>
  <c r="O85" i="122"/>
  <c r="O84" i="122"/>
  <c r="O83" i="122"/>
  <c r="O82" i="122"/>
  <c r="O81" i="122"/>
  <c r="O80" i="122"/>
  <c r="O79" i="122"/>
  <c r="O78" i="122"/>
  <c r="O77" i="122"/>
  <c r="O76" i="122"/>
  <c r="O75" i="122"/>
  <c r="O74" i="122"/>
  <c r="O73" i="122"/>
  <c r="O72" i="122"/>
  <c r="O71" i="122"/>
  <c r="O70" i="122"/>
  <c r="O69" i="122"/>
  <c r="O68" i="122"/>
  <c r="O67" i="122"/>
  <c r="O66" i="122"/>
  <c r="O65" i="122"/>
  <c r="O64" i="122"/>
  <c r="T63" i="122"/>
  <c r="O63" i="122"/>
  <c r="O62" i="122"/>
  <c r="O61" i="122"/>
  <c r="O60" i="122"/>
  <c r="O59" i="122"/>
  <c r="O58" i="122"/>
  <c r="O57" i="122"/>
  <c r="O56" i="122"/>
  <c r="O55" i="122"/>
  <c r="O54" i="122"/>
  <c r="O53" i="122"/>
  <c r="O52" i="122"/>
  <c r="O51" i="122"/>
  <c r="O50" i="122"/>
  <c r="G48" i="122"/>
  <c r="O49" i="122" s="1"/>
  <c r="R42" i="122"/>
  <c r="R41" i="122"/>
  <c r="R32" i="122"/>
  <c r="S32" i="122" s="1"/>
  <c r="R31" i="122"/>
  <c r="S31" i="122" s="1"/>
  <c r="S30" i="122"/>
  <c r="R30" i="122"/>
  <c r="S29" i="122"/>
  <c r="S19" i="122"/>
  <c r="D5" i="121"/>
  <c r="O407" i="121"/>
  <c r="O406" i="121"/>
  <c r="O405" i="121"/>
  <c r="O404" i="121"/>
  <c r="O403" i="121"/>
  <c r="O402" i="121"/>
  <c r="O401" i="121"/>
  <c r="O400" i="121"/>
  <c r="O399" i="121"/>
  <c r="O398" i="121"/>
  <c r="O397" i="121"/>
  <c r="O396" i="121"/>
  <c r="O395" i="121"/>
  <c r="O394" i="121"/>
  <c r="O393" i="121"/>
  <c r="O392" i="121"/>
  <c r="O391" i="121"/>
  <c r="O390" i="121"/>
  <c r="O389" i="121"/>
  <c r="O388" i="121"/>
  <c r="O387" i="121"/>
  <c r="O386" i="121"/>
  <c r="O385" i="121"/>
  <c r="O384" i="121"/>
  <c r="O383" i="121"/>
  <c r="O382" i="121"/>
  <c r="O381" i="121"/>
  <c r="O380" i="121"/>
  <c r="O379" i="121"/>
  <c r="O378" i="121"/>
  <c r="O377" i="121"/>
  <c r="O376" i="121"/>
  <c r="O375" i="121"/>
  <c r="O374" i="121"/>
  <c r="O373" i="121"/>
  <c r="O372" i="121"/>
  <c r="O371" i="121"/>
  <c r="O370" i="121"/>
  <c r="O369" i="121"/>
  <c r="O368" i="121"/>
  <c r="O367" i="121"/>
  <c r="O366" i="121"/>
  <c r="O365" i="121"/>
  <c r="O364" i="121"/>
  <c r="O363" i="121"/>
  <c r="O362" i="121"/>
  <c r="O361" i="121"/>
  <c r="O360" i="121"/>
  <c r="O359" i="121"/>
  <c r="O358" i="121"/>
  <c r="O357" i="121"/>
  <c r="O356" i="121"/>
  <c r="O355" i="121"/>
  <c r="O354" i="121"/>
  <c r="O353" i="121"/>
  <c r="O352" i="121"/>
  <c r="O351" i="121"/>
  <c r="O350" i="121"/>
  <c r="O349" i="121"/>
  <c r="O348" i="121"/>
  <c r="O347" i="121"/>
  <c r="O346" i="121"/>
  <c r="O345" i="121"/>
  <c r="O344" i="121"/>
  <c r="O343" i="121"/>
  <c r="O342" i="121"/>
  <c r="O341" i="121"/>
  <c r="O340" i="121"/>
  <c r="O339" i="121"/>
  <c r="O338" i="121"/>
  <c r="O337" i="121"/>
  <c r="O336" i="121"/>
  <c r="O335" i="121"/>
  <c r="O334" i="121"/>
  <c r="O333" i="121"/>
  <c r="O332" i="121"/>
  <c r="O331" i="121"/>
  <c r="O330" i="121"/>
  <c r="O329" i="121"/>
  <c r="O328" i="121"/>
  <c r="O327" i="121"/>
  <c r="O326" i="121"/>
  <c r="O325" i="121"/>
  <c r="O324" i="121"/>
  <c r="O323" i="121"/>
  <c r="O322" i="121"/>
  <c r="O321" i="121"/>
  <c r="O320" i="121"/>
  <c r="O319" i="121"/>
  <c r="O318" i="121"/>
  <c r="O317" i="121"/>
  <c r="O316" i="121"/>
  <c r="O315" i="121"/>
  <c r="O314" i="121"/>
  <c r="O313" i="121"/>
  <c r="O312" i="121"/>
  <c r="O311" i="121"/>
  <c r="O310" i="121"/>
  <c r="O309" i="121"/>
  <c r="O308" i="121"/>
  <c r="O307" i="121"/>
  <c r="O306" i="121"/>
  <c r="O305" i="121"/>
  <c r="O304" i="121"/>
  <c r="O303" i="121"/>
  <c r="O302" i="121"/>
  <c r="O301" i="121"/>
  <c r="O300" i="121"/>
  <c r="O299" i="121"/>
  <c r="O298" i="121"/>
  <c r="O297" i="121"/>
  <c r="O296" i="121"/>
  <c r="O295" i="121"/>
  <c r="O294" i="121"/>
  <c r="O293" i="121"/>
  <c r="O292" i="121"/>
  <c r="O291" i="121"/>
  <c r="O290" i="121"/>
  <c r="O289" i="121"/>
  <c r="O288" i="121"/>
  <c r="O287" i="121"/>
  <c r="O286" i="121"/>
  <c r="O285" i="121"/>
  <c r="O284" i="121"/>
  <c r="O283" i="121"/>
  <c r="O282" i="121"/>
  <c r="O281" i="121"/>
  <c r="O280" i="121"/>
  <c r="O279" i="121"/>
  <c r="O278" i="121"/>
  <c r="O277" i="121"/>
  <c r="O276" i="121"/>
  <c r="O275" i="121"/>
  <c r="O274" i="121"/>
  <c r="O273" i="121"/>
  <c r="O272" i="121"/>
  <c r="O271" i="121"/>
  <c r="O270" i="121"/>
  <c r="O269" i="121"/>
  <c r="O268" i="121"/>
  <c r="O267" i="121"/>
  <c r="O266" i="121"/>
  <c r="O265" i="121"/>
  <c r="O264" i="121"/>
  <c r="O263" i="121"/>
  <c r="O262" i="121"/>
  <c r="O261" i="121"/>
  <c r="O260" i="121"/>
  <c r="O259" i="121"/>
  <c r="O258" i="121"/>
  <c r="O257" i="121"/>
  <c r="O256" i="121"/>
  <c r="O255" i="121"/>
  <c r="O254" i="121"/>
  <c r="O253" i="121"/>
  <c r="O252" i="121"/>
  <c r="O251" i="121"/>
  <c r="O250" i="121"/>
  <c r="O249" i="121"/>
  <c r="O248" i="121"/>
  <c r="O247" i="121"/>
  <c r="O246" i="121"/>
  <c r="O245" i="121"/>
  <c r="O244" i="121"/>
  <c r="O243" i="121"/>
  <c r="O242" i="121"/>
  <c r="O241" i="121"/>
  <c r="O240" i="121"/>
  <c r="O239" i="121"/>
  <c r="O238" i="121"/>
  <c r="O237" i="121"/>
  <c r="O236" i="121"/>
  <c r="O235" i="121"/>
  <c r="O234" i="121"/>
  <c r="O233" i="121"/>
  <c r="O232" i="121"/>
  <c r="O231" i="121"/>
  <c r="O230" i="121"/>
  <c r="O229" i="121"/>
  <c r="O228" i="121"/>
  <c r="O227" i="121"/>
  <c r="O226" i="121"/>
  <c r="O225" i="121"/>
  <c r="O224" i="121"/>
  <c r="O223" i="121"/>
  <c r="O222" i="121"/>
  <c r="O221" i="121"/>
  <c r="O220" i="121"/>
  <c r="O219" i="121"/>
  <c r="O218" i="121"/>
  <c r="O217" i="121"/>
  <c r="O216" i="121"/>
  <c r="O215" i="121"/>
  <c r="O214" i="121"/>
  <c r="O213" i="121"/>
  <c r="O212" i="121"/>
  <c r="O211" i="121"/>
  <c r="O210" i="121"/>
  <c r="O209" i="121"/>
  <c r="O208" i="121"/>
  <c r="O207" i="121"/>
  <c r="O206" i="121"/>
  <c r="O205" i="121"/>
  <c r="O204" i="121"/>
  <c r="O203" i="121"/>
  <c r="O202" i="121"/>
  <c r="O201" i="121"/>
  <c r="O200" i="121"/>
  <c r="O199" i="121"/>
  <c r="O198" i="121"/>
  <c r="O197" i="121"/>
  <c r="O196" i="121"/>
  <c r="O195" i="121"/>
  <c r="O194" i="121"/>
  <c r="O193" i="121"/>
  <c r="O192" i="121"/>
  <c r="O191" i="121"/>
  <c r="O190" i="121"/>
  <c r="O189" i="121"/>
  <c r="O188" i="121"/>
  <c r="O187" i="121"/>
  <c r="O186" i="121"/>
  <c r="O185" i="121"/>
  <c r="O184" i="121"/>
  <c r="O183" i="121"/>
  <c r="O182" i="121"/>
  <c r="O181" i="121"/>
  <c r="O180" i="121"/>
  <c r="O179" i="121"/>
  <c r="O178" i="121"/>
  <c r="O177" i="121"/>
  <c r="O176" i="121"/>
  <c r="O175" i="121"/>
  <c r="O174" i="121"/>
  <c r="O173" i="121"/>
  <c r="O172" i="121"/>
  <c r="O171" i="121"/>
  <c r="O170" i="121"/>
  <c r="O169" i="121"/>
  <c r="O168" i="121"/>
  <c r="O167" i="121"/>
  <c r="O166" i="121"/>
  <c r="O165" i="121"/>
  <c r="O164" i="121"/>
  <c r="O163" i="121"/>
  <c r="O162" i="121"/>
  <c r="O161" i="121"/>
  <c r="O160" i="121"/>
  <c r="O159" i="121"/>
  <c r="O158" i="121"/>
  <c r="O157" i="121"/>
  <c r="O156" i="121"/>
  <c r="O155" i="121"/>
  <c r="O154" i="121"/>
  <c r="O153" i="121"/>
  <c r="O152" i="121"/>
  <c r="O151" i="121"/>
  <c r="O150" i="121"/>
  <c r="O149" i="121"/>
  <c r="O148" i="121"/>
  <c r="O147" i="121"/>
  <c r="O146" i="121"/>
  <c r="O145" i="121"/>
  <c r="O144" i="121"/>
  <c r="O143" i="121"/>
  <c r="O142" i="121"/>
  <c r="O141" i="121"/>
  <c r="O140" i="121"/>
  <c r="O139" i="121"/>
  <c r="O138" i="121"/>
  <c r="O137" i="121"/>
  <c r="O136" i="121"/>
  <c r="O135" i="121"/>
  <c r="O134" i="121"/>
  <c r="O133" i="121"/>
  <c r="O132" i="121"/>
  <c r="O131" i="121"/>
  <c r="O130" i="121"/>
  <c r="O129" i="121"/>
  <c r="O128" i="121"/>
  <c r="O127" i="121"/>
  <c r="O126" i="121"/>
  <c r="O125" i="121"/>
  <c r="O124" i="121"/>
  <c r="O123" i="121"/>
  <c r="O122" i="121"/>
  <c r="O121" i="121"/>
  <c r="O120" i="121"/>
  <c r="O119" i="121"/>
  <c r="O118" i="121"/>
  <c r="O117" i="121"/>
  <c r="O116" i="121"/>
  <c r="O115" i="121"/>
  <c r="O114" i="121"/>
  <c r="O113" i="121"/>
  <c r="O112" i="121"/>
  <c r="O111" i="121"/>
  <c r="O110" i="121"/>
  <c r="O109" i="121"/>
  <c r="O108" i="121"/>
  <c r="O107" i="121"/>
  <c r="O106" i="121"/>
  <c r="O105" i="121"/>
  <c r="O104" i="121"/>
  <c r="O103" i="121"/>
  <c r="O102" i="121"/>
  <c r="O101" i="121"/>
  <c r="O100" i="121"/>
  <c r="O99" i="121"/>
  <c r="O98" i="121"/>
  <c r="O97" i="121"/>
  <c r="O96" i="121"/>
  <c r="O95" i="121"/>
  <c r="O94" i="121"/>
  <c r="O93" i="121"/>
  <c r="O92" i="121"/>
  <c r="O91" i="121"/>
  <c r="O90" i="121"/>
  <c r="O89" i="121"/>
  <c r="O88" i="121"/>
  <c r="O87" i="121"/>
  <c r="O86" i="121"/>
  <c r="O85" i="121"/>
  <c r="O84" i="121"/>
  <c r="O83" i="121"/>
  <c r="O82" i="121"/>
  <c r="O81" i="121"/>
  <c r="O80" i="121"/>
  <c r="O79" i="121"/>
  <c r="O78" i="121"/>
  <c r="O77" i="121"/>
  <c r="O76" i="121"/>
  <c r="O75" i="121"/>
  <c r="O74" i="121"/>
  <c r="O73" i="121"/>
  <c r="O72" i="121"/>
  <c r="O71" i="121"/>
  <c r="O70" i="121"/>
  <c r="O69" i="121"/>
  <c r="O68" i="121"/>
  <c r="O67" i="121"/>
  <c r="O66" i="121"/>
  <c r="O65" i="121"/>
  <c r="O64" i="121"/>
  <c r="T63" i="121"/>
  <c r="O63" i="121"/>
  <c r="O62" i="121"/>
  <c r="O61" i="121"/>
  <c r="O60" i="121"/>
  <c r="O59" i="121"/>
  <c r="O58" i="121"/>
  <c r="O57" i="121"/>
  <c r="O56" i="121"/>
  <c r="O55" i="121"/>
  <c r="O54" i="121"/>
  <c r="O53" i="121"/>
  <c r="O52" i="121"/>
  <c r="O51" i="121"/>
  <c r="O50" i="121"/>
  <c r="G48" i="121"/>
  <c r="O49" i="121" s="1"/>
  <c r="R42" i="121"/>
  <c r="R41" i="121"/>
  <c r="R32" i="121"/>
  <c r="S32" i="121" s="1"/>
  <c r="R31" i="121"/>
  <c r="S31" i="121" s="1"/>
  <c r="S30" i="121"/>
  <c r="R30" i="121"/>
  <c r="S29" i="121"/>
  <c r="S19" i="121"/>
  <c r="D7" i="127" l="1"/>
  <c r="H19" i="127" s="1"/>
  <c r="D7" i="124"/>
  <c r="H19" i="124" s="1"/>
  <c r="D7" i="128"/>
  <c r="H19" i="128" s="1"/>
  <c r="D7" i="125"/>
  <c r="H19" i="125" s="1"/>
  <c r="C50" i="120"/>
  <c r="D8" i="121" s="1"/>
  <c r="H19" i="121" s="1"/>
  <c r="D7" i="122"/>
  <c r="H19" i="122" s="1"/>
  <c r="D7" i="123"/>
  <c r="H19" i="123" s="1"/>
  <c r="D7" i="126"/>
  <c r="H19" i="126" s="1"/>
  <c r="O48" i="127"/>
  <c r="O48" i="125"/>
  <c r="O49" i="123"/>
  <c r="O48" i="122"/>
  <c r="O48" i="121"/>
  <c r="L17" i="64"/>
  <c r="J16" i="64"/>
  <c r="L16" i="64"/>
  <c r="J17" i="64"/>
  <c r="U1" i="120" l="1"/>
  <c r="U18" i="120"/>
  <c r="Q18" i="120"/>
  <c r="S18" i="120"/>
  <c r="O18" i="120"/>
  <c r="M18" i="120"/>
  <c r="K18" i="120"/>
  <c r="I18" i="120"/>
  <c r="G18" i="120"/>
  <c r="E18" i="120"/>
  <c r="C18" i="120"/>
  <c r="S1" i="120"/>
  <c r="Q1" i="120"/>
  <c r="O1" i="120"/>
  <c r="M1" i="120"/>
  <c r="K1" i="120"/>
  <c r="I1" i="120"/>
  <c r="G1" i="120"/>
  <c r="E1" i="120"/>
  <c r="C1" i="120"/>
  <c r="S32" i="120" l="1"/>
  <c r="S4" i="120"/>
  <c r="U4" i="120"/>
  <c r="U32" i="120"/>
  <c r="B57" i="38" l="1"/>
  <c r="L21" i="64" l="1"/>
  <c r="K21" i="64" s="1"/>
  <c r="L22" i="64"/>
  <c r="K22" i="64" s="1"/>
  <c r="L20" i="64"/>
  <c r="K20" i="64" s="1"/>
  <c r="C52" i="38" l="1"/>
  <c r="C53" i="38" s="1"/>
  <c r="C54" i="38" s="1"/>
  <c r="C55" i="38" s="1"/>
  <c r="C56" i="38" s="1"/>
  <c r="E53" i="38" l="1"/>
  <c r="E54" i="38" s="1"/>
  <c r="E55" i="38" s="1"/>
  <c r="E56" i="38" s="1"/>
  <c r="D57" i="38"/>
  <c r="E57" i="38" l="1"/>
  <c r="G10" i="64" l="1"/>
  <c r="E26" i="67" l="1"/>
  <c r="E25" i="67"/>
  <c r="E24" i="67"/>
  <c r="E22" i="67"/>
  <c r="E21" i="67"/>
  <c r="E20" i="67"/>
  <c r="E19" i="67"/>
  <c r="E23" i="67"/>
  <c r="AG23" i="38" l="1"/>
  <c r="G25" i="97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G10" i="97"/>
  <c r="G9" i="97"/>
  <c r="G8" i="97"/>
  <c r="C5" i="97" l="1"/>
  <c r="C24" i="97" s="1"/>
  <c r="Y6" i="38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B27" i="116"/>
  <c r="B28" i="116"/>
  <c r="H28" i="116"/>
  <c r="I28" i="116"/>
  <c r="B29" i="116"/>
  <c r="C29" i="116"/>
  <c r="H29" i="116"/>
  <c r="I29" i="116"/>
  <c r="B30" i="116"/>
  <c r="C30" i="116"/>
  <c r="H30" i="116"/>
  <c r="I30" i="116"/>
  <c r="E30" i="116"/>
  <c r="I25" i="97"/>
  <c r="E29" i="116"/>
  <c r="H24" i="97"/>
  <c r="E28" i="116"/>
  <c r="E27" i="116"/>
  <c r="E26" i="116"/>
  <c r="E25" i="116"/>
  <c r="A25" i="97"/>
  <c r="A24" i="97"/>
  <c r="A23" i="97"/>
  <c r="A22" i="97"/>
  <c r="A21" i="97"/>
  <c r="A20" i="97"/>
  <c r="A19" i="97"/>
  <c r="A18" i="97"/>
  <c r="A17" i="97"/>
  <c r="A16" i="97"/>
  <c r="A15" i="97"/>
  <c r="A14" i="97"/>
  <c r="A13" i="97"/>
  <c r="A12" i="97"/>
  <c r="A11" i="97"/>
  <c r="A10" i="97"/>
  <c r="A9" i="97"/>
  <c r="A8" i="97"/>
  <c r="B25" i="116"/>
  <c r="B26" i="116"/>
  <c r="T21" i="38"/>
  <c r="P46" i="38" s="1"/>
  <c r="T22" i="38"/>
  <c r="P47" i="38" s="1"/>
  <c r="C21" i="97" l="1"/>
  <c r="C23" i="97"/>
  <c r="C25" i="97"/>
  <c r="C20" i="97"/>
  <c r="C22" i="97"/>
  <c r="J24" i="97"/>
  <c r="K24" i="97" s="1"/>
  <c r="L24" i="97" s="1"/>
  <c r="E24" i="97"/>
  <c r="J25" i="97"/>
  <c r="K25" i="97" s="1"/>
  <c r="L25" i="97" s="1"/>
  <c r="T24" i="97"/>
  <c r="U24" i="97" s="1"/>
  <c r="I24" i="97"/>
  <c r="T25" i="97"/>
  <c r="U25" i="97" s="1"/>
  <c r="I27" i="116" s="1"/>
  <c r="H25" i="97"/>
  <c r="E25" i="97"/>
  <c r="B23" i="116"/>
  <c r="B24" i="116"/>
  <c r="B22" i="116"/>
  <c r="B14" i="116"/>
  <c r="B15" i="116"/>
  <c r="B16" i="116"/>
  <c r="B17" i="116"/>
  <c r="B18" i="116"/>
  <c r="B19" i="116"/>
  <c r="B20" i="116"/>
  <c r="B21" i="116"/>
  <c r="B13" i="116"/>
  <c r="C9" i="116"/>
  <c r="C7" i="116"/>
  <c r="C8" i="38"/>
  <c r="C33" i="38" s="1"/>
  <c r="C9" i="38"/>
  <c r="C34" i="38" s="1"/>
  <c r="C10" i="38"/>
  <c r="C35" i="38" s="1"/>
  <c r="C11" i="38"/>
  <c r="C36" i="38" s="1"/>
  <c r="C12" i="38"/>
  <c r="C37" i="38" s="1"/>
  <c r="C13" i="38"/>
  <c r="C38" i="38" s="1"/>
  <c r="C14" i="38"/>
  <c r="C39" i="38" s="1"/>
  <c r="C15" i="38"/>
  <c r="C40" i="38" s="1"/>
  <c r="C16" i="38"/>
  <c r="C41" i="38" s="1"/>
  <c r="C17" i="38"/>
  <c r="C42" i="38" s="1"/>
  <c r="C18" i="38"/>
  <c r="C43" i="38" s="1"/>
  <c r="C19" i="38"/>
  <c r="C44" i="38" s="1"/>
  <c r="C20" i="38"/>
  <c r="C45" i="38" s="1"/>
  <c r="C21" i="38"/>
  <c r="C46" i="38" s="1"/>
  <c r="C22" i="38"/>
  <c r="C47" i="38" s="1"/>
  <c r="C7" i="38"/>
  <c r="C32" i="38" s="1"/>
  <c r="L9" i="38" l="1"/>
  <c r="H34" i="38" s="1"/>
  <c r="Z9" i="38"/>
  <c r="L16" i="38"/>
  <c r="H41" i="38" s="1"/>
  <c r="Z16" i="38"/>
  <c r="L12" i="38"/>
  <c r="H37" i="38" s="1"/>
  <c r="Z12" i="38"/>
  <c r="L8" i="38"/>
  <c r="H33" i="38" s="1"/>
  <c r="Z8" i="38"/>
  <c r="L21" i="38"/>
  <c r="H46" i="38" s="1"/>
  <c r="Z21" i="38"/>
  <c r="L13" i="38"/>
  <c r="H38" i="38" s="1"/>
  <c r="Z13" i="38"/>
  <c r="L7" i="38"/>
  <c r="H32" i="38" s="1"/>
  <c r="Z7" i="38"/>
  <c r="L15" i="38"/>
  <c r="H40" i="38" s="1"/>
  <c r="Z15" i="38"/>
  <c r="L11" i="38"/>
  <c r="H36" i="38" s="1"/>
  <c r="Z11" i="38"/>
  <c r="L17" i="38"/>
  <c r="H42" i="38" s="1"/>
  <c r="Z17" i="38"/>
  <c r="L20" i="38"/>
  <c r="H45" i="38" s="1"/>
  <c r="Z20" i="38"/>
  <c r="L19" i="38"/>
  <c r="H44" i="38" s="1"/>
  <c r="Z19" i="38"/>
  <c r="L22" i="38"/>
  <c r="Z22" i="38"/>
  <c r="L18" i="38"/>
  <c r="H43" i="38" s="1"/>
  <c r="Z18" i="38"/>
  <c r="L14" i="38"/>
  <c r="H39" i="38" s="1"/>
  <c r="Z14" i="38"/>
  <c r="L10" i="38"/>
  <c r="H35" i="38" s="1"/>
  <c r="Z10" i="38"/>
  <c r="M24" i="97"/>
  <c r="N24" i="97" s="1"/>
  <c r="B24" i="97" s="1"/>
  <c r="F24" i="97" s="1"/>
  <c r="M25" i="97"/>
  <c r="N25" i="97" s="1"/>
  <c r="D29" i="116"/>
  <c r="D30" i="116"/>
  <c r="E8" i="38"/>
  <c r="E9" i="38"/>
  <c r="E10" i="38"/>
  <c r="E35" i="38" s="1"/>
  <c r="E11" i="38"/>
  <c r="E12" i="38"/>
  <c r="E13" i="38"/>
  <c r="E14" i="38"/>
  <c r="E15" i="38"/>
  <c r="E16" i="38"/>
  <c r="E17" i="38"/>
  <c r="E18" i="38"/>
  <c r="E19" i="38"/>
  <c r="E20" i="38"/>
  <c r="E21" i="38"/>
  <c r="E22" i="38"/>
  <c r="E7" i="38"/>
  <c r="E32" i="38" s="1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7" i="38"/>
  <c r="L39" i="67"/>
  <c r="I61" i="67"/>
  <c r="G61" i="67"/>
  <c r="I62" i="67"/>
  <c r="G62" i="67"/>
  <c r="I63" i="67"/>
  <c r="G63" i="67"/>
  <c r="I64" i="67"/>
  <c r="G64" i="67"/>
  <c r="G58" i="67"/>
  <c r="G59" i="67"/>
  <c r="G60" i="67"/>
  <c r="G65" i="67"/>
  <c r="G66" i="67"/>
  <c r="G67" i="67"/>
  <c r="I51" i="67"/>
  <c r="I52" i="67"/>
  <c r="I53" i="67"/>
  <c r="I54" i="67"/>
  <c r="I55" i="67"/>
  <c r="I56" i="67"/>
  <c r="I57" i="67"/>
  <c r="I58" i="67"/>
  <c r="I59" i="67"/>
  <c r="I60" i="67"/>
  <c r="I65" i="67"/>
  <c r="I66" i="67"/>
  <c r="I67" i="67"/>
  <c r="I50" i="67"/>
  <c r="G51" i="67"/>
  <c r="G52" i="67"/>
  <c r="G53" i="67"/>
  <c r="G54" i="67"/>
  <c r="G55" i="67"/>
  <c r="G56" i="67"/>
  <c r="G57" i="67"/>
  <c r="G50" i="67"/>
  <c r="B25" i="97" l="1"/>
  <c r="F25" i="97" s="1"/>
  <c r="U15" i="120"/>
  <c r="U43" i="120" s="1"/>
  <c r="S15" i="120"/>
  <c r="S43" i="120" s="1"/>
  <c r="H47" i="38"/>
  <c r="S3" i="120"/>
  <c r="U3" i="120"/>
  <c r="L41" i="67"/>
  <c r="L40" i="67"/>
  <c r="AB19" i="38"/>
  <c r="E44" i="38"/>
  <c r="AB15" i="38"/>
  <c r="E40" i="38"/>
  <c r="AB11" i="38"/>
  <c r="E36" i="38"/>
  <c r="AB22" i="38"/>
  <c r="E47" i="38"/>
  <c r="AB14" i="38"/>
  <c r="E39" i="38"/>
  <c r="AB21" i="38"/>
  <c r="E46" i="38"/>
  <c r="AB17" i="38"/>
  <c r="E42" i="38"/>
  <c r="AB13" i="38"/>
  <c r="E38" i="38"/>
  <c r="AB9" i="38"/>
  <c r="E34" i="38"/>
  <c r="AB18" i="38"/>
  <c r="E43" i="38"/>
  <c r="AB20" i="38"/>
  <c r="E45" i="38"/>
  <c r="AB16" i="38"/>
  <c r="E41" i="38"/>
  <c r="AB12" i="38"/>
  <c r="E37" i="38"/>
  <c r="AB8" i="38"/>
  <c r="E33" i="38"/>
  <c r="Q24" i="97"/>
  <c r="F29" i="116" s="1"/>
  <c r="G29" i="116" s="1"/>
  <c r="S24" i="97"/>
  <c r="AB7" i="38"/>
  <c r="AE7" i="38"/>
  <c r="AB10" i="38"/>
  <c r="O24" i="97"/>
  <c r="S25" i="97"/>
  <c r="H27" i="116" s="1"/>
  <c r="O25" i="97"/>
  <c r="Q25" i="97"/>
  <c r="F30" i="116" s="1"/>
  <c r="G30" i="116" s="1"/>
  <c r="G9" i="64"/>
  <c r="I68" i="67"/>
  <c r="C12" i="67" s="1"/>
  <c r="G68" i="67"/>
  <c r="H49" i="38" l="1"/>
  <c r="H53" i="38" s="1"/>
  <c r="R24" i="97"/>
  <c r="V24" i="97" s="1"/>
  <c r="W24" i="97" s="1"/>
  <c r="J29" i="116"/>
  <c r="K29" i="116" s="1"/>
  <c r="N29" i="116" s="1"/>
  <c r="L29" i="116"/>
  <c r="J30" i="116"/>
  <c r="K30" i="116" s="1"/>
  <c r="N30" i="116" s="1"/>
  <c r="L30" i="116"/>
  <c r="R25" i="97"/>
  <c r="V25" i="97" s="1"/>
  <c r="W25" i="97" s="1"/>
  <c r="C11" i="67"/>
  <c r="C36" i="67"/>
  <c r="T20" i="38" l="1"/>
  <c r="P45" i="38" s="1"/>
  <c r="H54" i="38"/>
  <c r="H55" i="38"/>
  <c r="H52" i="38"/>
  <c r="H56" i="38"/>
  <c r="L38" i="67"/>
  <c r="C43" i="67"/>
  <c r="H57" i="38" l="1"/>
  <c r="H58" i="38" s="1"/>
  <c r="G8" i="38"/>
  <c r="H8" i="38" s="1"/>
  <c r="F33" i="38" s="1"/>
  <c r="G12" i="38"/>
  <c r="H12" i="38" s="1"/>
  <c r="F37" i="38" s="1"/>
  <c r="G16" i="38"/>
  <c r="H16" i="38" s="1"/>
  <c r="F41" i="38" s="1"/>
  <c r="G20" i="38"/>
  <c r="H20" i="38" s="1"/>
  <c r="F45" i="38" s="1"/>
  <c r="G19" i="38"/>
  <c r="H19" i="38" s="1"/>
  <c r="F44" i="38" s="1"/>
  <c r="G9" i="38"/>
  <c r="H9" i="38" s="1"/>
  <c r="F34" i="38" s="1"/>
  <c r="G13" i="38"/>
  <c r="H13" i="38" s="1"/>
  <c r="F38" i="38" s="1"/>
  <c r="G17" i="38"/>
  <c r="H17" i="38" s="1"/>
  <c r="F42" i="38" s="1"/>
  <c r="G21" i="38"/>
  <c r="H21" i="38" s="1"/>
  <c r="F46" i="38" s="1"/>
  <c r="G15" i="38"/>
  <c r="H15" i="38" s="1"/>
  <c r="F40" i="38" s="1"/>
  <c r="G7" i="38"/>
  <c r="H7" i="38" s="1"/>
  <c r="F32" i="38" s="1"/>
  <c r="G10" i="38"/>
  <c r="H10" i="38" s="1"/>
  <c r="F35" i="38" s="1"/>
  <c r="G14" i="38"/>
  <c r="H14" i="38" s="1"/>
  <c r="F39" i="38" s="1"/>
  <c r="G18" i="38"/>
  <c r="H18" i="38" s="1"/>
  <c r="F43" i="38" s="1"/>
  <c r="G22" i="38"/>
  <c r="H22" i="38" s="1"/>
  <c r="G11" i="38"/>
  <c r="H11" i="38" s="1"/>
  <c r="F36" i="38" s="1"/>
  <c r="L37" i="67"/>
  <c r="D39" i="67"/>
  <c r="D40" i="67"/>
  <c r="D38" i="67"/>
  <c r="D41" i="67"/>
  <c r="D37" i="67"/>
  <c r="D42" i="67"/>
  <c r="D36" i="67"/>
  <c r="F23" i="62"/>
  <c r="F47" i="38" l="1"/>
  <c r="S10" i="120"/>
  <c r="U10" i="120"/>
  <c r="F49" i="38"/>
  <c r="D43" i="67"/>
  <c r="F52" i="38" l="1"/>
  <c r="F53" i="38"/>
  <c r="F54" i="38"/>
  <c r="F55" i="38"/>
  <c r="F56" i="38"/>
  <c r="T23" i="97"/>
  <c r="U23" i="97" s="1"/>
  <c r="I23" i="97"/>
  <c r="H23" i="97"/>
  <c r="E23" i="97"/>
  <c r="J23" i="97"/>
  <c r="K23" i="97" s="1"/>
  <c r="L23" i="97" s="1"/>
  <c r="I11" i="97"/>
  <c r="T11" i="97"/>
  <c r="E11" i="97"/>
  <c r="E18" i="97"/>
  <c r="T18" i="97"/>
  <c r="J18" i="97"/>
  <c r="I18" i="97"/>
  <c r="E10" i="97"/>
  <c r="T10" i="97"/>
  <c r="I10" i="97"/>
  <c r="E17" i="97"/>
  <c r="I17" i="97"/>
  <c r="J17" i="97"/>
  <c r="T17" i="97"/>
  <c r="E9" i="97"/>
  <c r="I9" i="97"/>
  <c r="T9" i="97"/>
  <c r="I19" i="97"/>
  <c r="T19" i="97"/>
  <c r="E19" i="97"/>
  <c r="J19" i="97"/>
  <c r="I15" i="97"/>
  <c r="T15" i="97"/>
  <c r="E15" i="97"/>
  <c r="T22" i="97"/>
  <c r="U22" i="97" s="1"/>
  <c r="H22" i="97"/>
  <c r="I22" i="97"/>
  <c r="E22" i="97"/>
  <c r="J22" i="97"/>
  <c r="K22" i="97" s="1"/>
  <c r="L22" i="97" s="1"/>
  <c r="E14" i="97"/>
  <c r="I14" i="97"/>
  <c r="T14" i="97"/>
  <c r="I21" i="97"/>
  <c r="T21" i="97"/>
  <c r="U21" i="97" s="1"/>
  <c r="H21" i="97"/>
  <c r="E21" i="97"/>
  <c r="J21" i="97"/>
  <c r="K21" i="97" s="1"/>
  <c r="L21" i="97" s="1"/>
  <c r="E13" i="97"/>
  <c r="I13" i="97"/>
  <c r="T13" i="97"/>
  <c r="H20" i="97"/>
  <c r="I20" i="97"/>
  <c r="J20" i="97"/>
  <c r="K20" i="97" s="1"/>
  <c r="L20" i="97" s="1"/>
  <c r="E20" i="97"/>
  <c r="T20" i="97"/>
  <c r="U20" i="97" s="1"/>
  <c r="I16" i="97"/>
  <c r="T16" i="97"/>
  <c r="J16" i="97"/>
  <c r="E16" i="97"/>
  <c r="I12" i="97"/>
  <c r="E12" i="97"/>
  <c r="T12" i="97"/>
  <c r="T8" i="97"/>
  <c r="F57" i="38" l="1"/>
  <c r="F58" i="38" s="1"/>
  <c r="M23" i="97"/>
  <c r="M20" i="97"/>
  <c r="M21" i="97"/>
  <c r="M22" i="97"/>
  <c r="I8" i="97"/>
  <c r="E8" i="97"/>
  <c r="N22" i="97" l="1"/>
  <c r="N20" i="97"/>
  <c r="N23" i="97"/>
  <c r="N21" i="97"/>
  <c r="B20" i="97" l="1"/>
  <c r="F20" i="97" s="1"/>
  <c r="O20" i="97" s="1"/>
  <c r="AF19" i="38"/>
  <c r="B21" i="97"/>
  <c r="F21" i="97" s="1"/>
  <c r="S21" i="97" s="1"/>
  <c r="AF20" i="38"/>
  <c r="B23" i="97"/>
  <c r="F23" i="97" s="1"/>
  <c r="S23" i="97" s="1"/>
  <c r="AF22" i="38"/>
  <c r="B22" i="97"/>
  <c r="F22" i="97" s="1"/>
  <c r="AF21" i="38"/>
  <c r="Q20" i="97"/>
  <c r="Q23" i="97" l="1"/>
  <c r="F28" i="116" s="1"/>
  <c r="S20" i="97"/>
  <c r="AG21" i="38"/>
  <c r="T46" i="38"/>
  <c r="U46" i="38" s="1"/>
  <c r="AG20" i="38"/>
  <c r="T45" i="38"/>
  <c r="U45" i="38" s="1"/>
  <c r="AG22" i="38"/>
  <c r="T47" i="38"/>
  <c r="U47" i="38" s="1"/>
  <c r="AG19" i="38"/>
  <c r="T44" i="38"/>
  <c r="U44" i="38" s="1"/>
  <c r="O23" i="97"/>
  <c r="O21" i="97"/>
  <c r="S22" i="97"/>
  <c r="Q22" i="97"/>
  <c r="O22" i="97"/>
  <c r="Q21" i="97"/>
  <c r="F26" i="116" s="1"/>
  <c r="R20" i="97"/>
  <c r="F25" i="116"/>
  <c r="S23" i="64"/>
  <c r="T23" i="64"/>
  <c r="U23" i="64"/>
  <c r="V23" i="64"/>
  <c r="W23" i="64"/>
  <c r="X23" i="64"/>
  <c r="Y23" i="64"/>
  <c r="Z23" i="64"/>
  <c r="AA23" i="64"/>
  <c r="AB23" i="64"/>
  <c r="AC23" i="64"/>
  <c r="AD23" i="64"/>
  <c r="AE23" i="64"/>
  <c r="AF23" i="64"/>
  <c r="AG23" i="64"/>
  <c r="AH23" i="64"/>
  <c r="AI23" i="64"/>
  <c r="AJ23" i="64"/>
  <c r="AK23" i="64"/>
  <c r="AL23" i="64"/>
  <c r="AM23" i="64"/>
  <c r="AN23" i="64"/>
  <c r="AO23" i="64"/>
  <c r="AP23" i="64"/>
  <c r="S24" i="64"/>
  <c r="T24" i="64"/>
  <c r="U24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AH24" i="64"/>
  <c r="AI24" i="64"/>
  <c r="AJ24" i="64"/>
  <c r="AK24" i="64"/>
  <c r="AL24" i="64"/>
  <c r="AM24" i="64"/>
  <c r="AN24" i="64"/>
  <c r="AO24" i="64"/>
  <c r="AP24" i="64"/>
  <c r="AR21" i="64"/>
  <c r="AR23" i="64"/>
  <c r="AR24" i="64"/>
  <c r="R23" i="97" l="1"/>
  <c r="V23" i="97" s="1"/>
  <c r="W23" i="97" s="1"/>
  <c r="V20" i="97"/>
  <c r="W20" i="97" s="1"/>
  <c r="R21" i="97"/>
  <c r="V21" i="97" s="1"/>
  <c r="W21" i="97" s="1"/>
  <c r="F27" i="116"/>
  <c r="R22" i="97"/>
  <c r="V22" i="97" s="1"/>
  <c r="W22" i="97" s="1"/>
  <c r="R23" i="64"/>
  <c r="R24" i="64"/>
  <c r="F2" i="38" l="1"/>
  <c r="C28" i="116"/>
  <c r="D28" i="116" s="1"/>
  <c r="G28" i="116" l="1"/>
  <c r="G34" i="62"/>
  <c r="G33" i="62"/>
  <c r="G32" i="62"/>
  <c r="G31" i="62"/>
  <c r="L28" i="116" l="1"/>
  <c r="J28" i="116"/>
  <c r="K28" i="116" s="1"/>
  <c r="N28" i="116" s="1"/>
  <c r="I31" i="64" l="1"/>
  <c r="I19" i="64"/>
  <c r="I18" i="64"/>
  <c r="I17" i="64"/>
  <c r="I16" i="64"/>
  <c r="I15" i="64"/>
  <c r="I13" i="64"/>
  <c r="I12" i="64"/>
  <c r="J11" i="64"/>
  <c r="K15" i="64" l="1"/>
  <c r="K14" i="64"/>
  <c r="K13" i="64"/>
  <c r="K12" i="64"/>
  <c r="K19" i="64"/>
  <c r="K18" i="64"/>
  <c r="AR8" i="64" l="1"/>
  <c r="AR9" i="64"/>
  <c r="AR10" i="64"/>
  <c r="AR11" i="64"/>
  <c r="AR12" i="64"/>
  <c r="AR14" i="64"/>
  <c r="AR15" i="64"/>
  <c r="AR18" i="64"/>
  <c r="AR19" i="64"/>
  <c r="AR7" i="64"/>
  <c r="K17" i="64" l="1"/>
  <c r="K16" i="64"/>
  <c r="U10" i="97" l="1"/>
  <c r="I15" i="116" s="1"/>
  <c r="I26" i="116"/>
  <c r="I25" i="116"/>
  <c r="E24" i="116"/>
  <c r="C19" i="97"/>
  <c r="E23" i="116"/>
  <c r="C18" i="97"/>
  <c r="E22" i="116"/>
  <c r="C17" i="97"/>
  <c r="E21" i="116"/>
  <c r="C16" i="97"/>
  <c r="E20" i="116"/>
  <c r="C15" i="97"/>
  <c r="E19" i="116"/>
  <c r="C14" i="97"/>
  <c r="E18" i="116"/>
  <c r="C13" i="97"/>
  <c r="E17" i="116"/>
  <c r="C12" i="97"/>
  <c r="E16" i="116"/>
  <c r="C11" i="97"/>
  <c r="E15" i="116"/>
  <c r="C10" i="97"/>
  <c r="E14" i="116"/>
  <c r="C9" i="97"/>
  <c r="E13" i="116"/>
  <c r="C8" i="97"/>
  <c r="H12" i="97" l="1"/>
  <c r="H13" i="97"/>
  <c r="U18" i="97"/>
  <c r="I23" i="116" s="1"/>
  <c r="U11" i="97"/>
  <c r="I16" i="116" s="1"/>
  <c r="U15" i="97"/>
  <c r="I20" i="116" s="1"/>
  <c r="H19" i="97"/>
  <c r="U9" i="97"/>
  <c r="I14" i="116" s="1"/>
  <c r="H17" i="97"/>
  <c r="U17" i="97"/>
  <c r="I22" i="116" s="1"/>
  <c r="U13" i="97"/>
  <c r="I18" i="116" s="1"/>
  <c r="H8" i="97"/>
  <c r="H10" i="97"/>
  <c r="U14" i="97"/>
  <c r="I19" i="116" s="1"/>
  <c r="U8" i="97"/>
  <c r="I13" i="116" s="1"/>
  <c r="H15" i="97"/>
  <c r="H11" i="97"/>
  <c r="H14" i="97"/>
  <c r="U19" i="97"/>
  <c r="I24" i="116" s="1"/>
  <c r="H18" i="97"/>
  <c r="U12" i="97"/>
  <c r="I17" i="116" s="1"/>
  <c r="U16" i="97"/>
  <c r="I21" i="116" s="1"/>
  <c r="H9" i="97" l="1"/>
  <c r="H16" i="97"/>
  <c r="B18" i="38" l="1"/>
  <c r="D18" i="38"/>
  <c r="B19" i="38"/>
  <c r="D19" i="38"/>
  <c r="B20" i="38"/>
  <c r="D20" i="38"/>
  <c r="B21" i="38"/>
  <c r="D21" i="38"/>
  <c r="B22" i="38"/>
  <c r="D22" i="38"/>
  <c r="D14" i="38"/>
  <c r="D15" i="38"/>
  <c r="D16" i="38"/>
  <c r="D17" i="38"/>
  <c r="B14" i="38"/>
  <c r="B15" i="38"/>
  <c r="B16" i="38"/>
  <c r="B17" i="38"/>
  <c r="Y15" i="38" l="1"/>
  <c r="B40" i="38"/>
  <c r="AA19" i="38"/>
  <c r="D44" i="38"/>
  <c r="AA15" i="38"/>
  <c r="D40" i="38"/>
  <c r="AA21" i="38"/>
  <c r="D46" i="38"/>
  <c r="Y14" i="38"/>
  <c r="B39" i="38"/>
  <c r="AA14" i="38"/>
  <c r="D39" i="38"/>
  <c r="Y21" i="38"/>
  <c r="B46" i="38"/>
  <c r="Y19" i="38"/>
  <c r="B44" i="38"/>
  <c r="Y17" i="38"/>
  <c r="B42" i="38"/>
  <c r="AA17" i="38"/>
  <c r="D42" i="38"/>
  <c r="AA22" i="38"/>
  <c r="D47" i="38"/>
  <c r="AA20" i="38"/>
  <c r="D45" i="38"/>
  <c r="AA18" i="38"/>
  <c r="D43" i="38"/>
  <c r="Y16" i="38"/>
  <c r="B41" i="38"/>
  <c r="AA16" i="38"/>
  <c r="D41" i="38"/>
  <c r="Y22" i="38"/>
  <c r="B47" i="38"/>
  <c r="Y20" i="38"/>
  <c r="B45" i="38"/>
  <c r="Y18" i="38"/>
  <c r="B43" i="38"/>
  <c r="AE22" i="38"/>
  <c r="AE20" i="38"/>
  <c r="AE21" i="38"/>
  <c r="AE19" i="38"/>
  <c r="AH22" i="38"/>
  <c r="M19" i="38"/>
  <c r="M22" i="38" l="1"/>
  <c r="M21" i="38"/>
  <c r="D2" i="38" l="1"/>
  <c r="AE18" i="38" l="1"/>
  <c r="D12" i="38"/>
  <c r="D13" i="38"/>
  <c r="B12" i="38"/>
  <c r="B13" i="38"/>
  <c r="Y12" i="38" l="1"/>
  <c r="B37" i="38"/>
  <c r="AA13" i="38"/>
  <c r="D38" i="38"/>
  <c r="AA12" i="38"/>
  <c r="D37" i="38"/>
  <c r="Y13" i="38"/>
  <c r="B38" i="38"/>
  <c r="D8" i="38"/>
  <c r="D9" i="38"/>
  <c r="D10" i="38"/>
  <c r="D11" i="38"/>
  <c r="B10" i="38"/>
  <c r="B11" i="38"/>
  <c r="O10" i="120" l="1"/>
  <c r="H20" i="127" s="1"/>
  <c r="I3" i="120"/>
  <c r="Q10" i="120"/>
  <c r="H20" i="128" s="1"/>
  <c r="M3" i="120"/>
  <c r="I10" i="120"/>
  <c r="H20" i="124" s="1"/>
  <c r="O3" i="120"/>
  <c r="K10" i="120"/>
  <c r="H20" i="125" s="1"/>
  <c r="M10" i="120"/>
  <c r="H20" i="126" s="1"/>
  <c r="Q3" i="120"/>
  <c r="K3" i="120"/>
  <c r="C3" i="120"/>
  <c r="AA11" i="38"/>
  <c r="D36" i="38"/>
  <c r="AA10" i="38"/>
  <c r="D35" i="38"/>
  <c r="Y11" i="38"/>
  <c r="B36" i="38"/>
  <c r="AA9" i="38"/>
  <c r="D34" i="38"/>
  <c r="Y10" i="38"/>
  <c r="B35" i="38"/>
  <c r="AA8" i="38"/>
  <c r="D33" i="38"/>
  <c r="B9" i="38"/>
  <c r="B8" i="38"/>
  <c r="G3" i="120" s="1"/>
  <c r="D7" i="38"/>
  <c r="B7" i="38"/>
  <c r="D10" i="125" l="1"/>
  <c r="D10" i="128"/>
  <c r="D10" i="126"/>
  <c r="D10" i="124"/>
  <c r="D10" i="127"/>
  <c r="E3" i="120"/>
  <c r="E10" i="120"/>
  <c r="H20" i="122" s="1"/>
  <c r="G10" i="120"/>
  <c r="H20" i="123" s="1"/>
  <c r="C10" i="120"/>
  <c r="H20" i="121" s="1"/>
  <c r="Y7" i="38"/>
  <c r="B32" i="38"/>
  <c r="AA7" i="38"/>
  <c r="D32" i="38"/>
  <c r="Y8" i="38"/>
  <c r="B33" i="38"/>
  <c r="Y9" i="38"/>
  <c r="B34" i="38"/>
  <c r="AE17" i="38"/>
  <c r="AE16" i="38"/>
  <c r="M16" i="38"/>
  <c r="M17" i="38"/>
  <c r="D10" i="123" l="1"/>
  <c r="D10" i="122"/>
  <c r="D10" i="121"/>
  <c r="AE13" i="38"/>
  <c r="M13" i="38"/>
  <c r="AE12" i="38" l="1"/>
  <c r="AE14" i="38"/>
  <c r="M12" i="38"/>
  <c r="AE11" i="38" l="1"/>
  <c r="AE15" i="38"/>
  <c r="M15" i="38"/>
  <c r="M11" i="38"/>
  <c r="M20" i="38" l="1"/>
  <c r="M14" i="38" l="1"/>
  <c r="M18" i="38"/>
  <c r="T9" i="64" l="1"/>
  <c r="S7" i="64"/>
  <c r="T7" i="64"/>
  <c r="U7" i="64"/>
  <c r="V7" i="64"/>
  <c r="W7" i="64"/>
  <c r="X7" i="64"/>
  <c r="Y7" i="64"/>
  <c r="Z7" i="64"/>
  <c r="AA7" i="64"/>
  <c r="AB7" i="64"/>
  <c r="AC7" i="64"/>
  <c r="AD7" i="64"/>
  <c r="AE7" i="64"/>
  <c r="AF7" i="64"/>
  <c r="AG7" i="64"/>
  <c r="AH7" i="64"/>
  <c r="AI7" i="64"/>
  <c r="AJ7" i="64"/>
  <c r="AK7" i="64"/>
  <c r="AL7" i="64"/>
  <c r="AM7" i="64"/>
  <c r="AN7" i="64"/>
  <c r="AO7" i="64"/>
  <c r="AP7" i="64"/>
  <c r="S14" i="64"/>
  <c r="T14" i="64"/>
  <c r="U14" i="64"/>
  <c r="V14" i="64"/>
  <c r="W14" i="64"/>
  <c r="X14" i="64"/>
  <c r="Y14" i="64"/>
  <c r="Z14" i="64"/>
  <c r="AA14" i="64"/>
  <c r="AB14" i="64"/>
  <c r="AC14" i="64"/>
  <c r="AD14" i="64"/>
  <c r="AE14" i="64"/>
  <c r="AF14" i="64"/>
  <c r="AG14" i="64"/>
  <c r="AH14" i="64"/>
  <c r="AI14" i="64"/>
  <c r="AJ14" i="64"/>
  <c r="AK14" i="64"/>
  <c r="AL14" i="64"/>
  <c r="AM14" i="64"/>
  <c r="AN14" i="64"/>
  <c r="AO14" i="64"/>
  <c r="AP14" i="64"/>
  <c r="S10" i="64"/>
  <c r="T10" i="64"/>
  <c r="U10" i="64"/>
  <c r="V10" i="64"/>
  <c r="W10" i="64"/>
  <c r="X10" i="64"/>
  <c r="Y10" i="64"/>
  <c r="Z10" i="64"/>
  <c r="AA10" i="64"/>
  <c r="AB10" i="64"/>
  <c r="AC10" i="64"/>
  <c r="AD10" i="64"/>
  <c r="AE10" i="64"/>
  <c r="AF10" i="64"/>
  <c r="AG10" i="64"/>
  <c r="AH10" i="64"/>
  <c r="AI10" i="64"/>
  <c r="AJ10" i="64"/>
  <c r="AK10" i="64"/>
  <c r="AL10" i="64"/>
  <c r="AM10" i="64"/>
  <c r="AN10" i="64"/>
  <c r="AO10" i="64"/>
  <c r="AP10" i="64"/>
  <c r="L11" i="64"/>
  <c r="G35" i="62"/>
  <c r="G30" i="62"/>
  <c r="G29" i="62"/>
  <c r="G7" i="62"/>
  <c r="G8" i="62"/>
  <c r="G10" i="62"/>
  <c r="G11" i="62"/>
  <c r="G12" i="62"/>
  <c r="G13" i="62"/>
  <c r="G14" i="62"/>
  <c r="G6" i="62"/>
  <c r="G18" i="62"/>
  <c r="G19" i="62"/>
  <c r="G20" i="62"/>
  <c r="G17" i="62"/>
  <c r="G28" i="62"/>
  <c r="G27" i="62"/>
  <c r="G26" i="62"/>
  <c r="G25" i="62"/>
  <c r="G24" i="62"/>
  <c r="G23" i="62"/>
  <c r="G22" i="62"/>
  <c r="G21" i="62"/>
  <c r="G16" i="62"/>
  <c r="G15" i="62"/>
  <c r="G9" i="62"/>
  <c r="G36" i="62" l="1"/>
  <c r="G37" i="62" s="1"/>
  <c r="R7" i="64"/>
  <c r="R14" i="64"/>
  <c r="R10" i="64"/>
  <c r="S9" i="64"/>
  <c r="U9" i="64"/>
  <c r="Y9" i="64"/>
  <c r="AC9" i="64"/>
  <c r="AE9" i="64"/>
  <c r="AI9" i="64"/>
  <c r="AM9" i="64"/>
  <c r="V9" i="64"/>
  <c r="AA9" i="64"/>
  <c r="AF9" i="64"/>
  <c r="AK9" i="64"/>
  <c r="AP9" i="64"/>
  <c r="W9" i="64"/>
  <c r="AD9" i="64"/>
  <c r="AJ9" i="64"/>
  <c r="X9" i="64"/>
  <c r="AL9" i="64"/>
  <c r="Z9" i="64"/>
  <c r="AN9" i="64"/>
  <c r="AB9" i="64"/>
  <c r="AO9" i="64"/>
  <c r="AG9" i="64"/>
  <c r="AH9" i="64"/>
  <c r="E68" i="67" l="1"/>
  <c r="R9" i="64"/>
  <c r="AE10" i="38" l="1"/>
  <c r="C13" i="67"/>
  <c r="M10" i="38"/>
  <c r="AE9" i="38" l="1"/>
  <c r="AE8" i="38"/>
  <c r="E2" i="38"/>
  <c r="M8" i="38"/>
  <c r="M9" i="38"/>
  <c r="E24" i="38"/>
  <c r="E25" i="38"/>
  <c r="M7" i="38"/>
  <c r="I16" i="38" l="1"/>
  <c r="I11" i="38"/>
  <c r="I19" i="38"/>
  <c r="I18" i="38"/>
  <c r="I10" i="38"/>
  <c r="I15" i="38"/>
  <c r="I13" i="38"/>
  <c r="I20" i="38"/>
  <c r="I12" i="38"/>
  <c r="I21" i="38"/>
  <c r="I17" i="38"/>
  <c r="I14" i="38"/>
  <c r="I22" i="38"/>
  <c r="AE24" i="38"/>
  <c r="G22" i="64" s="1"/>
  <c r="J18" i="38"/>
  <c r="J22" i="38"/>
  <c r="G47" i="38" s="1"/>
  <c r="J20" i="38"/>
  <c r="G45" i="38" s="1"/>
  <c r="J19" i="38"/>
  <c r="G44" i="38" s="1"/>
  <c r="J21" i="38"/>
  <c r="G46" i="38" s="1"/>
  <c r="J15" i="38"/>
  <c r="J10" i="38"/>
  <c r="I4" i="120" s="1"/>
  <c r="H21" i="124" s="1"/>
  <c r="J16" i="38"/>
  <c r="J11" i="38"/>
  <c r="K4" i="120" s="1"/>
  <c r="H21" i="125" s="1"/>
  <c r="J17" i="38"/>
  <c r="J12" i="38"/>
  <c r="M4" i="120" s="1"/>
  <c r="H21" i="126" s="1"/>
  <c r="J13" i="38"/>
  <c r="O4" i="120" s="1"/>
  <c r="H21" i="127" s="1"/>
  <c r="J14" i="38"/>
  <c r="Q4" i="120" s="1"/>
  <c r="H21" i="128" s="1"/>
  <c r="J9" i="38"/>
  <c r="G4" i="120" s="1"/>
  <c r="H21" i="123" s="1"/>
  <c r="I9" i="38"/>
  <c r="J7" i="38"/>
  <c r="J8" i="38"/>
  <c r="E4" i="120" s="1"/>
  <c r="H21" i="122" s="1"/>
  <c r="H22" i="122" l="1"/>
  <c r="H22" i="125"/>
  <c r="I21" i="125" s="1"/>
  <c r="H22" i="128"/>
  <c r="H22" i="127"/>
  <c r="I21" i="127" s="1"/>
  <c r="H22" i="123"/>
  <c r="H22" i="126"/>
  <c r="I21" i="126" s="1"/>
  <c r="H22" i="124"/>
  <c r="C4" i="120"/>
  <c r="H21" i="121" s="1"/>
  <c r="K9" i="38"/>
  <c r="G34" i="38"/>
  <c r="N14" i="38"/>
  <c r="O14" i="38" s="1"/>
  <c r="G39" i="38"/>
  <c r="N11" i="38"/>
  <c r="O11" i="38" s="1"/>
  <c r="G36" i="38"/>
  <c r="N18" i="38"/>
  <c r="O18" i="38" s="1"/>
  <c r="G43" i="38"/>
  <c r="K7" i="38"/>
  <c r="G32" i="38"/>
  <c r="N16" i="38"/>
  <c r="O16" i="38" s="1"/>
  <c r="G41" i="38"/>
  <c r="N17" i="38"/>
  <c r="O17" i="38" s="1"/>
  <c r="G42" i="38"/>
  <c r="N15" i="38"/>
  <c r="O15" i="38" s="1"/>
  <c r="G40" i="38"/>
  <c r="K8" i="38"/>
  <c r="G33" i="38"/>
  <c r="N13" i="38"/>
  <c r="O13" i="38" s="1"/>
  <c r="G38" i="38"/>
  <c r="N12" i="38"/>
  <c r="O12" i="38" s="1"/>
  <c r="G37" i="38"/>
  <c r="N10" i="38"/>
  <c r="O10" i="38" s="1"/>
  <c r="G35" i="38"/>
  <c r="N22" i="38"/>
  <c r="N19" i="38"/>
  <c r="N21" i="38"/>
  <c r="N20" i="38"/>
  <c r="J24" i="64"/>
  <c r="J14" i="64"/>
  <c r="J10" i="64"/>
  <c r="J23" i="64"/>
  <c r="J7" i="64"/>
  <c r="J9" i="64"/>
  <c r="G31" i="64"/>
  <c r="G19" i="64"/>
  <c r="G16" i="64"/>
  <c r="G18" i="64"/>
  <c r="G15" i="64"/>
  <c r="G17" i="64"/>
  <c r="G13" i="64"/>
  <c r="G12" i="64"/>
  <c r="N9" i="38"/>
  <c r="O9" i="38" s="1"/>
  <c r="I8" i="38"/>
  <c r="N8" i="38"/>
  <c r="O8" i="38" s="1"/>
  <c r="I7" i="38"/>
  <c r="N7" i="38"/>
  <c r="O7" i="38" s="1"/>
  <c r="AE25" i="38"/>
  <c r="K19" i="38"/>
  <c r="K20" i="38"/>
  <c r="K22" i="38"/>
  <c r="K21" i="38"/>
  <c r="K18" i="38"/>
  <c r="K13" i="38"/>
  <c r="K11" i="38"/>
  <c r="K16" i="38"/>
  <c r="K12" i="38"/>
  <c r="K10" i="38"/>
  <c r="K14" i="38"/>
  <c r="K17" i="38"/>
  <c r="K15" i="38"/>
  <c r="I19" i="126" l="1"/>
  <c r="T48" i="126"/>
  <c r="I20" i="126"/>
  <c r="T48" i="127"/>
  <c r="I19" i="127"/>
  <c r="I20" i="127"/>
  <c r="I19" i="122"/>
  <c r="T48" i="122"/>
  <c r="I20" i="122"/>
  <c r="T48" i="125"/>
  <c r="I19" i="125"/>
  <c r="I20" i="125"/>
  <c r="I19" i="124"/>
  <c r="T48" i="124"/>
  <c r="I20" i="124"/>
  <c r="I19" i="123"/>
  <c r="T48" i="123"/>
  <c r="I20" i="123"/>
  <c r="T48" i="128"/>
  <c r="I19" i="128"/>
  <c r="I20" i="128"/>
  <c r="I21" i="124"/>
  <c r="I21" i="123"/>
  <c r="I21" i="128"/>
  <c r="I21" i="122"/>
  <c r="H22" i="121"/>
  <c r="G49" i="38"/>
  <c r="O20" i="38"/>
  <c r="O19" i="38"/>
  <c r="O21" i="38"/>
  <c r="O22" i="38"/>
  <c r="I24" i="38"/>
  <c r="I26" i="38" s="1"/>
  <c r="K24" i="38"/>
  <c r="T48" i="121" l="1"/>
  <c r="I19" i="121"/>
  <c r="I20" i="121"/>
  <c r="I21" i="121"/>
  <c r="G52" i="38"/>
  <c r="G55" i="38"/>
  <c r="G54" i="38"/>
  <c r="G53" i="38"/>
  <c r="G56" i="38"/>
  <c r="O24" i="38"/>
  <c r="G11" i="64" s="1"/>
  <c r="K26" i="38"/>
  <c r="M24" i="38"/>
  <c r="M26" i="38" s="1"/>
  <c r="O26" i="38" l="1"/>
  <c r="I22" i="64"/>
  <c r="G57" i="38"/>
  <c r="G58" i="38" s="1"/>
  <c r="G8" i="64"/>
  <c r="L24" i="38"/>
  <c r="J8" i="64" l="1"/>
  <c r="I24" i="64"/>
  <c r="I23" i="64"/>
  <c r="I14" i="64"/>
  <c r="I10" i="64"/>
  <c r="G27" i="64"/>
  <c r="K8" i="64"/>
  <c r="L8" i="64" s="1"/>
  <c r="I7" i="64"/>
  <c r="I9" i="64"/>
  <c r="AJ8" i="64"/>
  <c r="AL8" i="64"/>
  <c r="X8" i="64"/>
  <c r="S8" i="64"/>
  <c r="AE8" i="64"/>
  <c r="AM8" i="64"/>
  <c r="AF8" i="64"/>
  <c r="Y8" i="64"/>
  <c r="AC8" i="64"/>
  <c r="AD8" i="64"/>
  <c r="W8" i="64"/>
  <c r="AP8" i="64"/>
  <c r="T8" i="64"/>
  <c r="AA8" i="64"/>
  <c r="Z8" i="64"/>
  <c r="AI8" i="64"/>
  <c r="AH8" i="64"/>
  <c r="I8" i="64"/>
  <c r="AN8" i="64"/>
  <c r="AO8" i="64"/>
  <c r="AG8" i="64"/>
  <c r="V8" i="64"/>
  <c r="AB8" i="64"/>
  <c r="U8" i="64"/>
  <c r="AK8" i="64"/>
  <c r="R20" i="38" l="1"/>
  <c r="R16" i="38"/>
  <c r="R12" i="38"/>
  <c r="R8" i="38"/>
  <c r="R7" i="38"/>
  <c r="R21" i="38"/>
  <c r="R9" i="38"/>
  <c r="R19" i="38"/>
  <c r="R15" i="38"/>
  <c r="R11" i="38"/>
  <c r="R13" i="38"/>
  <c r="R22" i="38"/>
  <c r="R18" i="38"/>
  <c r="R14" i="38"/>
  <c r="R10" i="38"/>
  <c r="R17" i="38"/>
  <c r="AI29" i="64"/>
  <c r="AO29" i="64"/>
  <c r="AG29" i="64"/>
  <c r="W29" i="64"/>
  <c r="AM29" i="64"/>
  <c r="AE29" i="64"/>
  <c r="AD29" i="64"/>
  <c r="AC29" i="64"/>
  <c r="AB29" i="64"/>
  <c r="AH29" i="64"/>
  <c r="AK29" i="64"/>
  <c r="AF29" i="64"/>
  <c r="V29" i="64"/>
  <c r="S11" i="64"/>
  <c r="R8" i="64"/>
  <c r="U11" i="64"/>
  <c r="AN11" i="64"/>
  <c r="AO11" i="64"/>
  <c r="AE11" i="64"/>
  <c r="AG11" i="64"/>
  <c r="AC11" i="64"/>
  <c r="AB11" i="64"/>
  <c r="X11" i="64"/>
  <c r="AM11" i="64"/>
  <c r="AL11" i="64"/>
  <c r="Z11" i="64"/>
  <c r="AA11" i="64"/>
  <c r="AK11" i="64"/>
  <c r="AP11" i="64"/>
  <c r="V11" i="64"/>
  <c r="T11" i="64"/>
  <c r="W11" i="64"/>
  <c r="AD11" i="64"/>
  <c r="AH11" i="64"/>
  <c r="Y11" i="64"/>
  <c r="AJ11" i="64"/>
  <c r="AI11" i="64"/>
  <c r="AF11" i="64"/>
  <c r="O42" i="38" l="1"/>
  <c r="S17" i="38"/>
  <c r="O44" i="38"/>
  <c r="S19" i="38"/>
  <c r="O35" i="38"/>
  <c r="S10" i="38"/>
  <c r="S13" i="38"/>
  <c r="O38" i="38"/>
  <c r="O34" i="38"/>
  <c r="S9" i="38"/>
  <c r="O37" i="38"/>
  <c r="S12" i="38"/>
  <c r="O33" i="38"/>
  <c r="S8" i="38"/>
  <c r="O39" i="38"/>
  <c r="S14" i="38"/>
  <c r="O36" i="38"/>
  <c r="S11" i="38"/>
  <c r="O46" i="38"/>
  <c r="Q46" i="38" s="1"/>
  <c r="R46" i="38" s="1"/>
  <c r="S21" i="38"/>
  <c r="O41" i="38"/>
  <c r="S16" i="38"/>
  <c r="O47" i="38"/>
  <c r="Q47" i="38" s="1"/>
  <c r="R47" i="38" s="1"/>
  <c r="S22" i="38"/>
  <c r="O43" i="38"/>
  <c r="S18" i="38"/>
  <c r="S15" i="38"/>
  <c r="O40" i="38"/>
  <c r="O32" i="38"/>
  <c r="S7" i="38"/>
  <c r="O45" i="38"/>
  <c r="Q45" i="38" s="1"/>
  <c r="R45" i="38" s="1"/>
  <c r="S20" i="38"/>
  <c r="S29" i="64"/>
  <c r="AA29" i="64"/>
  <c r="AN29" i="64"/>
  <c r="AP29" i="64"/>
  <c r="AJ29" i="64"/>
  <c r="AL29" i="64"/>
  <c r="U29" i="64"/>
  <c r="Y29" i="64"/>
  <c r="X29" i="64"/>
  <c r="Z29" i="64"/>
  <c r="T29" i="64"/>
  <c r="R11" i="64"/>
  <c r="O49" i="38" l="1"/>
  <c r="V45" i="38"/>
  <c r="W45" i="38" s="1"/>
  <c r="V47" i="38"/>
  <c r="W47" i="38" s="1"/>
  <c r="S24" i="38"/>
  <c r="S26" i="38" s="1"/>
  <c r="V46" i="38"/>
  <c r="W46" i="38" s="1"/>
  <c r="R29" i="64"/>
  <c r="D63" i="38"/>
  <c r="D62" i="38"/>
  <c r="D64" i="38"/>
  <c r="K10" i="64"/>
  <c r="AH15" i="64" l="1"/>
  <c r="W15" i="64"/>
  <c r="Z15" i="64"/>
  <c r="T15" i="64"/>
  <c r="AP15" i="64"/>
  <c r="AA15" i="64"/>
  <c r="AE15" i="64"/>
  <c r="AM15" i="64"/>
  <c r="AI15" i="64"/>
  <c r="AD15" i="64"/>
  <c r="AK15" i="64"/>
  <c r="AN15" i="64"/>
  <c r="Y15" i="64"/>
  <c r="AO15" i="64"/>
  <c r="U15" i="64"/>
  <c r="AF15" i="64"/>
  <c r="X15" i="64"/>
  <c r="AB15" i="64"/>
  <c r="AJ15" i="64"/>
  <c r="AC15" i="64"/>
  <c r="V15" i="64"/>
  <c r="AG15" i="64"/>
  <c r="AL15" i="64"/>
  <c r="S15" i="64"/>
  <c r="AJ19" i="64"/>
  <c r="AO19" i="64"/>
  <c r="AN19" i="64"/>
  <c r="W19" i="64"/>
  <c r="Y19" i="64"/>
  <c r="AI19" i="64"/>
  <c r="AK19" i="64"/>
  <c r="V19" i="64"/>
  <c r="AL19" i="64"/>
  <c r="T19" i="64"/>
  <c r="AP19" i="64"/>
  <c r="AD19" i="64"/>
  <c r="AA19" i="64"/>
  <c r="AH19" i="64"/>
  <c r="AG19" i="64"/>
  <c r="X19" i="64"/>
  <c r="AE19" i="64"/>
  <c r="AM19" i="64"/>
  <c r="AF19" i="64"/>
  <c r="U19" i="64"/>
  <c r="Z19" i="64"/>
  <c r="AB19" i="64"/>
  <c r="AC19" i="64"/>
  <c r="S19" i="64"/>
  <c r="AB18" i="64"/>
  <c r="X18" i="64"/>
  <c r="AF18" i="64"/>
  <c r="AN18" i="64"/>
  <c r="AA18" i="64"/>
  <c r="Y18" i="64"/>
  <c r="AG18" i="64"/>
  <c r="V18" i="64"/>
  <c r="T18" i="64"/>
  <c r="U18" i="64"/>
  <c r="AH18" i="64"/>
  <c r="Z18" i="64"/>
  <c r="AO18" i="64"/>
  <c r="AL18" i="64"/>
  <c r="AD18" i="64"/>
  <c r="AM18" i="64"/>
  <c r="AK18" i="64"/>
  <c r="AJ18" i="64"/>
  <c r="AI18" i="64"/>
  <c r="AP18" i="64"/>
  <c r="AE18" i="64"/>
  <c r="W18" i="64"/>
  <c r="AC18" i="64"/>
  <c r="S18" i="64"/>
  <c r="AE12" i="64"/>
  <c r="AH12" i="64"/>
  <c r="AK12" i="64"/>
  <c r="AO12" i="64"/>
  <c r="V12" i="64"/>
  <c r="AB12" i="64"/>
  <c r="Z12" i="64"/>
  <c r="U12" i="64"/>
  <c r="AC12" i="64"/>
  <c r="AJ12" i="64"/>
  <c r="AL12" i="64"/>
  <c r="Y12" i="64"/>
  <c r="T12" i="64"/>
  <c r="AF12" i="64"/>
  <c r="X12" i="64"/>
  <c r="W12" i="64"/>
  <c r="AI12" i="64"/>
  <c r="AA12" i="64"/>
  <c r="AN12" i="64"/>
  <c r="AM12" i="64"/>
  <c r="AD12" i="64"/>
  <c r="AP12" i="64"/>
  <c r="AG12" i="64"/>
  <c r="S12" i="64"/>
  <c r="R12" i="64" l="1"/>
  <c r="R19" i="64"/>
  <c r="R15" i="64"/>
  <c r="R18" i="64"/>
  <c r="S17" i="64" l="1"/>
  <c r="S13" i="64"/>
  <c r="S16" i="64"/>
  <c r="V16" i="64"/>
  <c r="Z16" i="64"/>
  <c r="AD16" i="64"/>
  <c r="AH16" i="64"/>
  <c r="AL16" i="64"/>
  <c r="AP16" i="64"/>
  <c r="W17" i="64"/>
  <c r="AA17" i="64"/>
  <c r="AE17" i="64"/>
  <c r="AI17" i="64"/>
  <c r="AM17" i="64"/>
  <c r="W16" i="64"/>
  <c r="AA16" i="64"/>
  <c r="AE16" i="64"/>
  <c r="AI16" i="64"/>
  <c r="AM16" i="64"/>
  <c r="T17" i="64"/>
  <c r="X17" i="64"/>
  <c r="AB17" i="64"/>
  <c r="AF17" i="64"/>
  <c r="AJ17" i="64"/>
  <c r="AN17" i="64"/>
  <c r="T16" i="64"/>
  <c r="X16" i="64"/>
  <c r="AB16" i="64"/>
  <c r="AF16" i="64"/>
  <c r="AJ16" i="64"/>
  <c r="AN16" i="64"/>
  <c r="U17" i="64"/>
  <c r="Y17" i="64"/>
  <c r="AC17" i="64"/>
  <c r="AG17" i="64"/>
  <c r="AK17" i="64"/>
  <c r="AO17" i="64"/>
  <c r="U16" i="64"/>
  <c r="Y16" i="64"/>
  <c r="AC16" i="64"/>
  <c r="AG16" i="64"/>
  <c r="AK16" i="64"/>
  <c r="AO16" i="64"/>
  <c r="V17" i="64"/>
  <c r="Z17" i="64"/>
  <c r="AD17" i="64"/>
  <c r="AH17" i="64"/>
  <c r="AL17" i="64"/>
  <c r="AP17" i="64"/>
  <c r="AR13" i="64" l="1"/>
  <c r="S31" i="64"/>
  <c r="U13" i="64"/>
  <c r="U31" i="64"/>
  <c r="AR20" i="64"/>
  <c r="AB13" i="64"/>
  <c r="AB31" i="64"/>
  <c r="AA13" i="64"/>
  <c r="AA31" i="64"/>
  <c r="AL13" i="64"/>
  <c r="AL31" i="64"/>
  <c r="V13" i="64"/>
  <c r="V31" i="64"/>
  <c r="AG13" i="64"/>
  <c r="AG31" i="64"/>
  <c r="AF13" i="64"/>
  <c r="AF31" i="64"/>
  <c r="AE13" i="64"/>
  <c r="AE31" i="64"/>
  <c r="AP13" i="64"/>
  <c r="AP31" i="64"/>
  <c r="AN13" i="64"/>
  <c r="AN31" i="64"/>
  <c r="X13" i="64"/>
  <c r="X31" i="64"/>
  <c r="AM13" i="64"/>
  <c r="AM31" i="64"/>
  <c r="W13" i="64"/>
  <c r="W31" i="64"/>
  <c r="AH13" i="64"/>
  <c r="AH31" i="64"/>
  <c r="AC13" i="64"/>
  <c r="AC31" i="64"/>
  <c r="T13" i="64"/>
  <c r="T31" i="64"/>
  <c r="AD13" i="64"/>
  <c r="AD31" i="64"/>
  <c r="AO13" i="64"/>
  <c r="AO31" i="64"/>
  <c r="Y13" i="64"/>
  <c r="Y31" i="64"/>
  <c r="AR17" i="64"/>
  <c r="AR16" i="64"/>
  <c r="AJ13" i="64"/>
  <c r="AJ31" i="64"/>
  <c r="AI13" i="64"/>
  <c r="AI31" i="64"/>
  <c r="Z13" i="64"/>
  <c r="Z31" i="64"/>
  <c r="AK13" i="64"/>
  <c r="AK31" i="64"/>
  <c r="R17" i="64"/>
  <c r="R16" i="64"/>
  <c r="R31" i="64" l="1"/>
  <c r="R13" i="64"/>
  <c r="K16" i="97" l="1"/>
  <c r="L16" i="97" s="1"/>
  <c r="K17" i="97"/>
  <c r="L17" i="97" s="1"/>
  <c r="K18" i="97"/>
  <c r="L18" i="97" s="1"/>
  <c r="K19" i="97"/>
  <c r="L19" i="97" s="1"/>
  <c r="M19" i="97" l="1"/>
  <c r="M18" i="97"/>
  <c r="M17" i="97"/>
  <c r="M16" i="97"/>
  <c r="C27" i="116"/>
  <c r="D27" i="116" s="1"/>
  <c r="N16" i="97" l="1"/>
  <c r="N17" i="97"/>
  <c r="N19" i="97"/>
  <c r="N18" i="97"/>
  <c r="G27" i="116"/>
  <c r="AH21" i="38"/>
  <c r="AH20" i="38"/>
  <c r="C26" i="116"/>
  <c r="D26" i="116" s="1"/>
  <c r="AH19" i="38"/>
  <c r="C25" i="116"/>
  <c r="D25" i="116" s="1"/>
  <c r="H26" i="116"/>
  <c r="H25" i="116"/>
  <c r="B18" i="97" l="1"/>
  <c r="F18" i="97" s="1"/>
  <c r="Q18" i="97" s="1"/>
  <c r="F23" i="116" s="1"/>
  <c r="AF17" i="38"/>
  <c r="B17" i="97"/>
  <c r="F17" i="97" s="1"/>
  <c r="S17" i="97" s="1"/>
  <c r="H22" i="116" s="1"/>
  <c r="AF16" i="38"/>
  <c r="B16" i="97"/>
  <c r="F16" i="97" s="1"/>
  <c r="AF15" i="38"/>
  <c r="B19" i="97"/>
  <c r="F19" i="97" s="1"/>
  <c r="AF18" i="38"/>
  <c r="J27" i="116"/>
  <c r="K27" i="116" s="1"/>
  <c r="N27" i="116" s="1"/>
  <c r="L27" i="116"/>
  <c r="G25" i="116"/>
  <c r="G26" i="116"/>
  <c r="O18" i="97" l="1"/>
  <c r="R18" i="97" s="1"/>
  <c r="AG16" i="38"/>
  <c r="T41" i="38"/>
  <c r="U41" i="38" s="1"/>
  <c r="AG18" i="38"/>
  <c r="AH18" i="38" s="1"/>
  <c r="T43" i="38"/>
  <c r="U43" i="38" s="1"/>
  <c r="AG15" i="38"/>
  <c r="T40" i="38"/>
  <c r="U40" i="38" s="1"/>
  <c r="AG17" i="38"/>
  <c r="T42" i="38"/>
  <c r="U42" i="38" s="1"/>
  <c r="S18" i="97"/>
  <c r="H23" i="116" s="1"/>
  <c r="O17" i="97"/>
  <c r="Q17" i="97"/>
  <c r="F22" i="116" s="1"/>
  <c r="S19" i="97"/>
  <c r="H24" i="116" s="1"/>
  <c r="Q19" i="97"/>
  <c r="O19" i="97"/>
  <c r="S16" i="97"/>
  <c r="H21" i="116" s="1"/>
  <c r="Q16" i="97"/>
  <c r="O16" i="97"/>
  <c r="J26" i="116"/>
  <c r="K26" i="116" s="1"/>
  <c r="N26" i="116" s="1"/>
  <c r="L26" i="116"/>
  <c r="J25" i="116"/>
  <c r="K25" i="116" s="1"/>
  <c r="N25" i="116" s="1"/>
  <c r="L25" i="116"/>
  <c r="T19" i="38" l="1"/>
  <c r="P44" i="38" s="1"/>
  <c r="Q44" i="38" s="1"/>
  <c r="R44" i="38" s="1"/>
  <c r="AH16" i="38"/>
  <c r="AH15" i="38"/>
  <c r="C21" i="116"/>
  <c r="D21" i="116" s="1"/>
  <c r="C22" i="116"/>
  <c r="D22" i="116" s="1"/>
  <c r="G22" i="116" s="1"/>
  <c r="J22" i="116" s="1"/>
  <c r="K22" i="116" s="1"/>
  <c r="N22" i="116" s="1"/>
  <c r="C24" i="116"/>
  <c r="D24" i="116" s="1"/>
  <c r="AH17" i="38"/>
  <c r="V18" i="97"/>
  <c r="W18" i="97" s="1"/>
  <c r="C23" i="116"/>
  <c r="D23" i="116" s="1"/>
  <c r="G23" i="116" s="1"/>
  <c r="J23" i="116" s="1"/>
  <c r="K23" i="116" s="1"/>
  <c r="N23" i="116" s="1"/>
  <c r="R17" i="97"/>
  <c r="V17" i="97" s="1"/>
  <c r="W17" i="97" s="1"/>
  <c r="F24" i="116"/>
  <c r="R19" i="97"/>
  <c r="V19" i="97" s="1"/>
  <c r="W19" i="97" s="1"/>
  <c r="F21" i="116"/>
  <c r="R16" i="97"/>
  <c r="V16" i="97" s="1"/>
  <c r="W16" i="97" s="1"/>
  <c r="U19" i="38"/>
  <c r="U20" i="38"/>
  <c r="U21" i="38"/>
  <c r="U22" i="38"/>
  <c r="T16" i="38" l="1"/>
  <c r="P41" i="38" s="1"/>
  <c r="Q41" i="38" s="1"/>
  <c r="R41" i="38" s="1"/>
  <c r="T17" i="38"/>
  <c r="G21" i="116"/>
  <c r="J21" i="116" s="1"/>
  <c r="K21" i="116" s="1"/>
  <c r="N21" i="116" s="1"/>
  <c r="G24" i="116"/>
  <c r="L24" i="116" s="1"/>
  <c r="L22" i="116"/>
  <c r="P42" i="38"/>
  <c r="Q42" i="38" s="1"/>
  <c r="R42" i="38" s="1"/>
  <c r="L23" i="116"/>
  <c r="V44" i="38"/>
  <c r="W44" i="38" s="1"/>
  <c r="U16" i="38"/>
  <c r="U17" i="38" l="1"/>
  <c r="T15" i="38"/>
  <c r="P40" i="38" s="1"/>
  <c r="Q40" i="38" s="1"/>
  <c r="R40" i="38" s="1"/>
  <c r="J24" i="116"/>
  <c r="K24" i="116" s="1"/>
  <c r="N24" i="116" s="1"/>
  <c r="L21" i="116"/>
  <c r="V42" i="38"/>
  <c r="W42" i="38" s="1"/>
  <c r="V41" i="38"/>
  <c r="W41" i="38" s="1"/>
  <c r="J6" i="64"/>
  <c r="G20" i="64"/>
  <c r="G21" i="64"/>
  <c r="T21" i="64" s="1"/>
  <c r="I20" i="64" l="1"/>
  <c r="G26" i="64"/>
  <c r="U15" i="38"/>
  <c r="T18" i="38"/>
  <c r="P43" i="38" s="1"/>
  <c r="Q43" i="38" s="1"/>
  <c r="R43" i="38" s="1"/>
  <c r="V40" i="38"/>
  <c r="W40" i="38" s="1"/>
  <c r="AN20" i="64"/>
  <c r="AO21" i="64"/>
  <c r="AI21" i="64"/>
  <c r="AF21" i="64"/>
  <c r="AA21" i="64"/>
  <c r="S21" i="64"/>
  <c r="AN21" i="64"/>
  <c r="X21" i="64"/>
  <c r="W20" i="64"/>
  <c r="AI20" i="64"/>
  <c r="S20" i="64"/>
  <c r="AH20" i="64"/>
  <c r="AD20" i="64"/>
  <c r="W21" i="64"/>
  <c r="AM21" i="64"/>
  <c r="AE21" i="64"/>
  <c r="AJ21" i="64"/>
  <c r="AB21" i="64"/>
  <c r="AM20" i="64"/>
  <c r="AM6" i="64" s="1"/>
  <c r="AB20" i="64"/>
  <c r="X20" i="64"/>
  <c r="AL20" i="64"/>
  <c r="AF20" i="64"/>
  <c r="AA20" i="64"/>
  <c r="V20" i="64"/>
  <c r="AP20" i="64"/>
  <c r="AJ20" i="64"/>
  <c r="AE20" i="64"/>
  <c r="Z20" i="64"/>
  <c r="T20" i="64"/>
  <c r="T6" i="64" s="1"/>
  <c r="I21" i="64"/>
  <c r="U21" i="64"/>
  <c r="Y21" i="64"/>
  <c r="AC21" i="64"/>
  <c r="AG21" i="64"/>
  <c r="AK21" i="64"/>
  <c r="V21" i="64"/>
  <c r="Z21" i="64"/>
  <c r="AD21" i="64"/>
  <c r="AH21" i="64"/>
  <c r="AL21" i="64"/>
  <c r="AP21" i="64"/>
  <c r="G6" i="64"/>
  <c r="AO20" i="64"/>
  <c r="AK20" i="64"/>
  <c r="AG20" i="64"/>
  <c r="AC20" i="64"/>
  <c r="Y20" i="64"/>
  <c r="U20" i="64"/>
  <c r="H22" i="64" l="1"/>
  <c r="H18" i="64"/>
  <c r="H14" i="64"/>
  <c r="H10" i="64"/>
  <c r="H15" i="64"/>
  <c r="H21" i="64"/>
  <c r="H17" i="64"/>
  <c r="H13" i="64"/>
  <c r="H9" i="64"/>
  <c r="H23" i="64"/>
  <c r="H7" i="64"/>
  <c r="H24" i="64"/>
  <c r="H16" i="64"/>
  <c r="H12" i="64"/>
  <c r="H8" i="64"/>
  <c r="H19" i="64"/>
  <c r="H11" i="64"/>
  <c r="H20" i="64"/>
  <c r="I6" i="64"/>
  <c r="N5" i="64" s="1"/>
  <c r="O5" i="64" s="1"/>
  <c r="O4" i="64" s="1"/>
  <c r="P4" i="64" s="1"/>
  <c r="P7" i="38"/>
  <c r="P14" i="38"/>
  <c r="P17" i="38"/>
  <c r="P16" i="38"/>
  <c r="P19" i="38"/>
  <c r="P8" i="38"/>
  <c r="P10" i="38"/>
  <c r="P13" i="38"/>
  <c r="P15" i="38"/>
  <c r="P22" i="38"/>
  <c r="P12" i="38"/>
  <c r="P9" i="38"/>
  <c r="P11" i="38"/>
  <c r="P18" i="38"/>
  <c r="I43" i="38" s="1"/>
  <c r="P21" i="38"/>
  <c r="P20" i="38"/>
  <c r="U18" i="38"/>
  <c r="V43" i="38"/>
  <c r="W43" i="38" s="1"/>
  <c r="AF6" i="64"/>
  <c r="S6" i="64"/>
  <c r="H26" i="64"/>
  <c r="H27" i="64"/>
  <c r="AO6" i="64"/>
  <c r="U6" i="64"/>
  <c r="AP6" i="64"/>
  <c r="AN6" i="64"/>
  <c r="AI6" i="64"/>
  <c r="AH6" i="64"/>
  <c r="W6" i="64"/>
  <c r="Z6" i="64"/>
  <c r="AA6" i="64"/>
  <c r="X6" i="64"/>
  <c r="AE6" i="64"/>
  <c r="AJ6" i="64"/>
  <c r="V6" i="64"/>
  <c r="AK6" i="64"/>
  <c r="AD6" i="64"/>
  <c r="Y6" i="64"/>
  <c r="AB6" i="64"/>
  <c r="AG6" i="64"/>
  <c r="AL6" i="64"/>
  <c r="R20" i="64"/>
  <c r="R21" i="64"/>
  <c r="AC6" i="64"/>
  <c r="S11" i="120" l="1"/>
  <c r="U11" i="120"/>
  <c r="S29" i="120"/>
  <c r="U29" i="120"/>
  <c r="S8" i="120"/>
  <c r="U8" i="120"/>
  <c r="U6" i="120"/>
  <c r="S6" i="120"/>
  <c r="U7" i="120"/>
  <c r="S7" i="120"/>
  <c r="S12" i="120"/>
  <c r="U12" i="120"/>
  <c r="U5" i="120"/>
  <c r="S5" i="120"/>
  <c r="U28" i="120"/>
  <c r="S28" i="120"/>
  <c r="U31" i="120"/>
  <c r="S31" i="120"/>
  <c r="I34" i="38"/>
  <c r="G8" i="120"/>
  <c r="H31" i="123" s="1"/>
  <c r="I38" i="38"/>
  <c r="O8" i="120"/>
  <c r="H31" i="127" s="1"/>
  <c r="I36" i="38"/>
  <c r="K8" i="120"/>
  <c r="H31" i="125" s="1"/>
  <c r="C8" i="120"/>
  <c r="H31" i="121" s="1"/>
  <c r="I37" i="38"/>
  <c r="M8" i="120"/>
  <c r="H31" i="126" s="1"/>
  <c r="I35" i="38"/>
  <c r="I8" i="120"/>
  <c r="H31" i="124" s="1"/>
  <c r="I33" i="38"/>
  <c r="E8" i="120"/>
  <c r="H31" i="122" s="1"/>
  <c r="I39" i="38"/>
  <c r="Q8" i="120"/>
  <c r="H31" i="128" s="1"/>
  <c r="G7" i="120"/>
  <c r="H28" i="123" s="1"/>
  <c r="O7" i="120"/>
  <c r="H28" i="127" s="1"/>
  <c r="E7" i="120"/>
  <c r="H28" i="122" s="1"/>
  <c r="M7" i="120"/>
  <c r="H28" i="126" s="1"/>
  <c r="I7" i="120"/>
  <c r="H28" i="124" s="1"/>
  <c r="Q7" i="120"/>
  <c r="H28" i="128" s="1"/>
  <c r="C7" i="120"/>
  <c r="H28" i="121" s="1"/>
  <c r="K7" i="120"/>
  <c r="H28" i="125" s="1"/>
  <c r="G12" i="120"/>
  <c r="H25" i="123" s="1"/>
  <c r="O12" i="120"/>
  <c r="H25" i="127" s="1"/>
  <c r="K12" i="120"/>
  <c r="H25" i="125" s="1"/>
  <c r="I12" i="120"/>
  <c r="H25" i="124" s="1"/>
  <c r="Q12" i="120"/>
  <c r="H25" i="128" s="1"/>
  <c r="C12" i="120"/>
  <c r="H25" i="121" s="1"/>
  <c r="E12" i="120"/>
  <c r="H25" i="122" s="1"/>
  <c r="M12" i="120"/>
  <c r="H25" i="126" s="1"/>
  <c r="M5" i="64"/>
  <c r="K6" i="120"/>
  <c r="F26" i="125" s="1"/>
  <c r="H26" i="125" s="1"/>
  <c r="O6" i="120"/>
  <c r="F26" i="127" s="1"/>
  <c r="H26" i="127" s="1"/>
  <c r="Q6" i="120"/>
  <c r="F26" i="128" s="1"/>
  <c r="H26" i="128" s="1"/>
  <c r="M6" i="120"/>
  <c r="F26" i="126" s="1"/>
  <c r="H26" i="126" s="1"/>
  <c r="E6" i="120"/>
  <c r="F26" i="122" s="1"/>
  <c r="H26" i="122" s="1"/>
  <c r="G6" i="120"/>
  <c r="F26" i="123" s="1"/>
  <c r="H26" i="123" s="1"/>
  <c r="C6" i="120"/>
  <c r="F26" i="121" s="1"/>
  <c r="H26" i="121" s="1"/>
  <c r="I6" i="120"/>
  <c r="F26" i="124" s="1"/>
  <c r="H26" i="124" s="1"/>
  <c r="K11" i="120"/>
  <c r="H23" i="125" s="1"/>
  <c r="C11" i="120"/>
  <c r="H23" i="121" s="1"/>
  <c r="Q11" i="120"/>
  <c r="H23" i="128" s="1"/>
  <c r="M11" i="120"/>
  <c r="H23" i="126" s="1"/>
  <c r="E11" i="120"/>
  <c r="H23" i="122" s="1"/>
  <c r="G11" i="120"/>
  <c r="H23" i="123" s="1"/>
  <c r="O11" i="120"/>
  <c r="H23" i="127" s="1"/>
  <c r="I11" i="120"/>
  <c r="H23" i="124" s="1"/>
  <c r="G29" i="120"/>
  <c r="F36" i="123" s="1"/>
  <c r="H36" i="123" s="1"/>
  <c r="O29" i="120"/>
  <c r="F36" i="127" s="1"/>
  <c r="H36" i="127" s="1"/>
  <c r="E29" i="120"/>
  <c r="F36" i="122" s="1"/>
  <c r="H36" i="122" s="1"/>
  <c r="M29" i="120"/>
  <c r="F36" i="126" s="1"/>
  <c r="H36" i="126" s="1"/>
  <c r="I29" i="120"/>
  <c r="F36" i="124" s="1"/>
  <c r="H36" i="124" s="1"/>
  <c r="Q29" i="120"/>
  <c r="F36" i="128" s="1"/>
  <c r="H36" i="128" s="1"/>
  <c r="K29" i="120"/>
  <c r="F36" i="125" s="1"/>
  <c r="H36" i="125" s="1"/>
  <c r="C29" i="120"/>
  <c r="F36" i="121" s="1"/>
  <c r="H36" i="121" s="1"/>
  <c r="G5" i="120"/>
  <c r="H24" i="123" s="1"/>
  <c r="O5" i="120"/>
  <c r="H24" i="127" s="1"/>
  <c r="E5" i="120"/>
  <c r="H24" i="122" s="1"/>
  <c r="K5" i="120"/>
  <c r="H24" i="125" s="1"/>
  <c r="M5" i="120"/>
  <c r="H24" i="126" s="1"/>
  <c r="I5" i="120"/>
  <c r="H24" i="124" s="1"/>
  <c r="Q5" i="120"/>
  <c r="H24" i="128" s="1"/>
  <c r="C5" i="120"/>
  <c r="H24" i="121" s="1"/>
  <c r="K28" i="120"/>
  <c r="C28" i="120"/>
  <c r="O28" i="120"/>
  <c r="I28" i="120"/>
  <c r="E28" i="120"/>
  <c r="M28" i="120"/>
  <c r="G28" i="120"/>
  <c r="Q28" i="120"/>
  <c r="K31" i="120"/>
  <c r="G31" i="120"/>
  <c r="C31" i="120"/>
  <c r="Q31" i="120"/>
  <c r="M31" i="120"/>
  <c r="E31" i="120"/>
  <c r="O31" i="120"/>
  <c r="I31" i="120"/>
  <c r="V18" i="38"/>
  <c r="I32" i="38"/>
  <c r="H6" i="64"/>
  <c r="I40" i="38"/>
  <c r="V15" i="38"/>
  <c r="I44" i="38"/>
  <c r="V19" i="38"/>
  <c r="I46" i="38"/>
  <c r="V21" i="38"/>
  <c r="I42" i="38"/>
  <c r="V17" i="38"/>
  <c r="I45" i="38"/>
  <c r="V20" i="38"/>
  <c r="I41" i="38"/>
  <c r="V16" i="38"/>
  <c r="I47" i="38"/>
  <c r="V22" i="38"/>
  <c r="Q8" i="38"/>
  <c r="Q17" i="38"/>
  <c r="Q11" i="38"/>
  <c r="R6" i="64"/>
  <c r="Q19" i="38"/>
  <c r="Q7" i="38"/>
  <c r="Q21" i="38"/>
  <c r="Q14" i="38"/>
  <c r="Q20" i="38"/>
  <c r="Q16" i="38"/>
  <c r="Q9" i="38"/>
  <c r="Q10" i="38"/>
  <c r="Q15" i="38"/>
  <c r="Q12" i="38"/>
  <c r="Q22" i="38"/>
  <c r="Q18" i="38"/>
  <c r="Q13" i="38"/>
  <c r="T56" i="124" l="1"/>
  <c r="V55" i="124" s="1"/>
  <c r="I24" i="124"/>
  <c r="I36" i="128"/>
  <c r="T58" i="128"/>
  <c r="T49" i="123"/>
  <c r="I23" i="123"/>
  <c r="T54" i="125"/>
  <c r="I31" i="125"/>
  <c r="T56" i="126"/>
  <c r="V55" i="126" s="1"/>
  <c r="I24" i="126"/>
  <c r="T58" i="124"/>
  <c r="I36" i="124"/>
  <c r="T49" i="122"/>
  <c r="I23" i="122"/>
  <c r="I26" i="122"/>
  <c r="T51" i="122"/>
  <c r="T53" i="128"/>
  <c r="I28" i="128"/>
  <c r="I31" i="126"/>
  <c r="T54" i="126"/>
  <c r="T58" i="126"/>
  <c r="I36" i="126"/>
  <c r="T49" i="124"/>
  <c r="I23" i="124"/>
  <c r="T49" i="126"/>
  <c r="I23" i="126"/>
  <c r="T51" i="124"/>
  <c r="I26" i="124"/>
  <c r="T51" i="126"/>
  <c r="I26" i="126"/>
  <c r="T50" i="128"/>
  <c r="I25" i="128"/>
  <c r="T50" i="123"/>
  <c r="I25" i="123"/>
  <c r="T53" i="124"/>
  <c r="I28" i="124"/>
  <c r="T53" i="123"/>
  <c r="I28" i="123"/>
  <c r="T54" i="127"/>
  <c r="I31" i="127"/>
  <c r="S42" i="120"/>
  <c r="T56" i="127"/>
  <c r="V55" i="127" s="1"/>
  <c r="I24" i="127"/>
  <c r="T58" i="127"/>
  <c r="I36" i="127"/>
  <c r="T51" i="123"/>
  <c r="I26" i="123"/>
  <c r="T51" i="127"/>
  <c r="I26" i="127"/>
  <c r="T50" i="122"/>
  <c r="I25" i="122"/>
  <c r="T50" i="125"/>
  <c r="I25" i="125"/>
  <c r="T53" i="122"/>
  <c r="I28" i="122"/>
  <c r="T54" i="123"/>
  <c r="I31" i="123"/>
  <c r="T56" i="123"/>
  <c r="V55" i="123" s="1"/>
  <c r="I24" i="123"/>
  <c r="T58" i="123"/>
  <c r="I36" i="123"/>
  <c r="T49" i="125"/>
  <c r="I23" i="125"/>
  <c r="T51" i="125"/>
  <c r="I26" i="125"/>
  <c r="T50" i="127"/>
  <c r="I25" i="127"/>
  <c r="T53" i="127"/>
  <c r="I28" i="127"/>
  <c r="T54" i="122"/>
  <c r="I31" i="122"/>
  <c r="T56" i="125"/>
  <c r="V55" i="125" s="1"/>
  <c r="I24" i="125"/>
  <c r="T56" i="128"/>
  <c r="V55" i="128" s="1"/>
  <c r="I24" i="128"/>
  <c r="T56" i="122"/>
  <c r="V55" i="122" s="1"/>
  <c r="I24" i="122"/>
  <c r="I36" i="125"/>
  <c r="T58" i="125"/>
  <c r="T58" i="122"/>
  <c r="I36" i="122"/>
  <c r="T49" i="127"/>
  <c r="I23" i="127"/>
  <c r="T49" i="128"/>
  <c r="I23" i="128"/>
  <c r="T51" i="121"/>
  <c r="I26" i="121"/>
  <c r="I26" i="128"/>
  <c r="T51" i="128"/>
  <c r="T50" i="126"/>
  <c r="I25" i="126"/>
  <c r="T50" i="124"/>
  <c r="I25" i="124"/>
  <c r="T53" i="125"/>
  <c r="I28" i="125"/>
  <c r="I28" i="126"/>
  <c r="T53" i="126"/>
  <c r="T54" i="128"/>
  <c r="I31" i="128"/>
  <c r="T54" i="124"/>
  <c r="I31" i="124"/>
  <c r="U42" i="120"/>
  <c r="T49" i="121"/>
  <c r="I23" i="121"/>
  <c r="T56" i="121"/>
  <c r="V55" i="121" s="1"/>
  <c r="I24" i="121"/>
  <c r="T58" i="121"/>
  <c r="I36" i="121"/>
  <c r="T53" i="121"/>
  <c r="I28" i="121"/>
  <c r="T50" i="121"/>
  <c r="I25" i="121"/>
  <c r="T54" i="121"/>
  <c r="I31" i="121"/>
  <c r="S34" i="120"/>
  <c r="U34" i="120"/>
  <c r="I49" i="38"/>
  <c r="I54" i="38" s="1"/>
  <c r="K54" i="38" s="1"/>
  <c r="W20" i="38"/>
  <c r="AJ20" i="38" s="1"/>
  <c r="AK20" i="38" s="1"/>
  <c r="W18" i="38"/>
  <c r="AJ18" i="38" s="1"/>
  <c r="AK18" i="38" s="1"/>
  <c r="W15" i="38"/>
  <c r="AJ15" i="38" s="1"/>
  <c r="AK15" i="38" s="1"/>
  <c r="W16" i="38"/>
  <c r="AJ16" i="38" s="1"/>
  <c r="AK16" i="38" s="1"/>
  <c r="W19" i="38"/>
  <c r="AJ19" i="38" s="1"/>
  <c r="AK19" i="38" s="1"/>
  <c r="W17" i="38"/>
  <c r="AJ17" i="38" s="1"/>
  <c r="AK17" i="38" s="1"/>
  <c r="W22" i="38"/>
  <c r="AJ22" i="38" s="1"/>
  <c r="AK22" i="38" s="1"/>
  <c r="W21" i="38"/>
  <c r="AJ21" i="38" s="1"/>
  <c r="AK21" i="38" s="1"/>
  <c r="AI17" i="38"/>
  <c r="J42" i="38" s="1"/>
  <c r="K42" i="38" s="1"/>
  <c r="AC17" i="38"/>
  <c r="AI18" i="38"/>
  <c r="J43" i="38" s="1"/>
  <c r="K43" i="38" s="1"/>
  <c r="AC18" i="38"/>
  <c r="Q24" i="38"/>
  <c r="AI16" i="38"/>
  <c r="J41" i="38" s="1"/>
  <c r="K41" i="38" s="1"/>
  <c r="AC16" i="38"/>
  <c r="AI22" i="38"/>
  <c r="AC22" i="38"/>
  <c r="AI15" i="38"/>
  <c r="J40" i="38" s="1"/>
  <c r="K40" i="38" s="1"/>
  <c r="M40" i="38" s="1"/>
  <c r="X40" i="38" s="1"/>
  <c r="AC15" i="38"/>
  <c r="AI20" i="38"/>
  <c r="J45" i="38" s="1"/>
  <c r="K45" i="38" s="1"/>
  <c r="AC20" i="38"/>
  <c r="AI21" i="38"/>
  <c r="J46" i="38" s="1"/>
  <c r="K46" i="38" s="1"/>
  <c r="AC21" i="38"/>
  <c r="AI19" i="38"/>
  <c r="J44" i="38" s="1"/>
  <c r="K44" i="38" s="1"/>
  <c r="AC19" i="38"/>
  <c r="J47" i="38" l="1"/>
  <c r="K47" i="38" s="1"/>
  <c r="L47" i="38" s="1"/>
  <c r="S47" i="38" s="1"/>
  <c r="S13" i="120"/>
  <c r="U13" i="120"/>
  <c r="I53" i="38"/>
  <c r="K53" i="38" s="1"/>
  <c r="I56" i="38"/>
  <c r="K56" i="38" s="1"/>
  <c r="I52" i="38"/>
  <c r="K52" i="38" s="1"/>
  <c r="I55" i="38"/>
  <c r="K55" i="38" s="1"/>
  <c r="M47" i="38"/>
  <c r="X47" i="38" s="1"/>
  <c r="L43" i="38"/>
  <c r="S43" i="38" s="1"/>
  <c r="M43" i="38"/>
  <c r="X43" i="38" s="1"/>
  <c r="L45" i="38"/>
  <c r="S45" i="38" s="1"/>
  <c r="M45" i="38"/>
  <c r="X45" i="38" s="1"/>
  <c r="L46" i="38"/>
  <c r="S46" i="38" s="1"/>
  <c r="M46" i="38"/>
  <c r="X46" i="38" s="1"/>
  <c r="L40" i="38"/>
  <c r="S40" i="38" s="1"/>
  <c r="L41" i="38"/>
  <c r="S41" i="38" s="1"/>
  <c r="M41" i="38"/>
  <c r="X41" i="38" s="1"/>
  <c r="L44" i="38"/>
  <c r="S44" i="38" s="1"/>
  <c r="M44" i="38"/>
  <c r="X44" i="38" s="1"/>
  <c r="L42" i="38"/>
  <c r="S42" i="38" s="1"/>
  <c r="M42" i="38"/>
  <c r="X42" i="38" s="1"/>
  <c r="Q26" i="38"/>
  <c r="D65" i="38" s="1"/>
  <c r="T14" i="120" l="1"/>
  <c r="S41" i="120"/>
  <c r="V14" i="120"/>
  <c r="U41" i="120"/>
  <c r="I57" i="38"/>
  <c r="I58" i="38" s="1"/>
  <c r="L52" i="38"/>
  <c r="L53" i="38" s="1"/>
  <c r="L54" i="38" s="1"/>
  <c r="L55" i="38" s="1"/>
  <c r="L56" i="38" s="1"/>
  <c r="K57" i="38"/>
  <c r="K6" i="64" l="1"/>
  <c r="L6" i="64"/>
  <c r="K7" i="64"/>
  <c r="L7" i="64"/>
  <c r="K9" i="64"/>
  <c r="L9" i="64"/>
  <c r="B8" i="97"/>
  <c r="F8" i="97"/>
  <c r="J8" i="97"/>
  <c r="K8" i="97"/>
  <c r="L8" i="97"/>
  <c r="M8" i="97"/>
  <c r="N8" i="97"/>
  <c r="O8" i="97"/>
  <c r="Q8" i="97"/>
  <c r="R8" i="97"/>
  <c r="S8" i="97"/>
  <c r="V8" i="97"/>
  <c r="W8" i="97"/>
  <c r="B9" i="97"/>
  <c r="F9" i="97"/>
  <c r="J9" i="97"/>
  <c r="K9" i="97"/>
  <c r="L9" i="97"/>
  <c r="M9" i="97"/>
  <c r="N9" i="97"/>
  <c r="O9" i="97"/>
  <c r="Q9" i="97"/>
  <c r="R9" i="97"/>
  <c r="S9" i="97"/>
  <c r="V9" i="97"/>
  <c r="W9" i="97"/>
  <c r="B10" i="97"/>
  <c r="F10" i="97"/>
  <c r="J10" i="97"/>
  <c r="K10" i="97"/>
  <c r="L10" i="97"/>
  <c r="M10" i="97"/>
  <c r="N10" i="97"/>
  <c r="O10" i="97"/>
  <c r="Q10" i="97"/>
  <c r="R10" i="97"/>
  <c r="S10" i="97"/>
  <c r="V10" i="97"/>
  <c r="W10" i="97"/>
  <c r="B11" i="97"/>
  <c r="F11" i="97"/>
  <c r="J11" i="97"/>
  <c r="K11" i="97"/>
  <c r="L11" i="97"/>
  <c r="M11" i="97"/>
  <c r="N11" i="97"/>
  <c r="O11" i="97"/>
  <c r="Q11" i="97"/>
  <c r="R11" i="97"/>
  <c r="S11" i="97"/>
  <c r="V11" i="97"/>
  <c r="W11" i="97"/>
  <c r="B12" i="97"/>
  <c r="F12" i="97"/>
  <c r="J12" i="97"/>
  <c r="K12" i="97"/>
  <c r="L12" i="97"/>
  <c r="M12" i="97"/>
  <c r="N12" i="97"/>
  <c r="O12" i="97"/>
  <c r="Q12" i="97"/>
  <c r="R12" i="97"/>
  <c r="S12" i="97"/>
  <c r="V12" i="97"/>
  <c r="W12" i="97"/>
  <c r="B13" i="97"/>
  <c r="F13" i="97"/>
  <c r="J13" i="97"/>
  <c r="K13" i="97"/>
  <c r="L13" i="97"/>
  <c r="M13" i="97"/>
  <c r="N13" i="97"/>
  <c r="O13" i="97"/>
  <c r="Q13" i="97"/>
  <c r="R13" i="97"/>
  <c r="S13" i="97"/>
  <c r="V13" i="97"/>
  <c r="W13" i="97"/>
  <c r="B14" i="97"/>
  <c r="F14" i="97"/>
  <c r="J14" i="97"/>
  <c r="K14" i="97"/>
  <c r="L14" i="97"/>
  <c r="M14" i="97"/>
  <c r="N14" i="97"/>
  <c r="O14" i="97"/>
  <c r="Q14" i="97"/>
  <c r="R14" i="97"/>
  <c r="S14" i="97"/>
  <c r="V14" i="97"/>
  <c r="W14" i="97"/>
  <c r="B15" i="97"/>
  <c r="F15" i="97"/>
  <c r="J15" i="97"/>
  <c r="K15" i="97"/>
  <c r="L15" i="97"/>
  <c r="M15" i="97"/>
  <c r="N15" i="97"/>
  <c r="O15" i="97"/>
  <c r="Q15" i="97"/>
  <c r="R15" i="97"/>
  <c r="S15" i="97"/>
  <c r="V15" i="97"/>
  <c r="W15" i="97"/>
  <c r="C13" i="116"/>
  <c r="D13" i="116"/>
  <c r="F13" i="116"/>
  <c r="G13" i="116"/>
  <c r="H13" i="116"/>
  <c r="J13" i="116"/>
  <c r="K13" i="116"/>
  <c r="L13" i="116"/>
  <c r="N13" i="116"/>
  <c r="C14" i="116"/>
  <c r="D14" i="116"/>
  <c r="F14" i="116"/>
  <c r="G14" i="116"/>
  <c r="H14" i="116"/>
  <c r="J14" i="116"/>
  <c r="K14" i="116"/>
  <c r="L14" i="116"/>
  <c r="N14" i="116"/>
  <c r="C15" i="116"/>
  <c r="D15" i="116"/>
  <c r="F15" i="116"/>
  <c r="G15" i="116"/>
  <c r="H15" i="116"/>
  <c r="J15" i="116"/>
  <c r="K15" i="116"/>
  <c r="L15" i="116"/>
  <c r="N15" i="116"/>
  <c r="C16" i="116"/>
  <c r="D16" i="116"/>
  <c r="F16" i="116"/>
  <c r="G16" i="116"/>
  <c r="H16" i="116"/>
  <c r="J16" i="116"/>
  <c r="K16" i="116"/>
  <c r="L16" i="116"/>
  <c r="N16" i="116"/>
  <c r="C17" i="116"/>
  <c r="D17" i="116"/>
  <c r="F17" i="116"/>
  <c r="G17" i="116"/>
  <c r="H17" i="116"/>
  <c r="J17" i="116"/>
  <c r="K17" i="116"/>
  <c r="L17" i="116"/>
  <c r="N17" i="116"/>
  <c r="C18" i="116"/>
  <c r="D18" i="116"/>
  <c r="F18" i="116"/>
  <c r="G18" i="116"/>
  <c r="H18" i="116"/>
  <c r="J18" i="116"/>
  <c r="K18" i="116"/>
  <c r="L18" i="116"/>
  <c r="N18" i="116"/>
  <c r="C19" i="116"/>
  <c r="D19" i="116"/>
  <c r="F19" i="116"/>
  <c r="G19" i="116"/>
  <c r="H19" i="116"/>
  <c r="J19" i="116"/>
  <c r="K19" i="116"/>
  <c r="L19" i="116"/>
  <c r="N19" i="116"/>
  <c r="C20" i="116"/>
  <c r="D20" i="116"/>
  <c r="F20" i="116"/>
  <c r="G20" i="116"/>
  <c r="H20" i="116"/>
  <c r="J20" i="116"/>
  <c r="K20" i="116"/>
  <c r="L20" i="116"/>
  <c r="N20" i="116"/>
  <c r="T7" i="38"/>
  <c r="U7" i="38"/>
  <c r="V7" i="38"/>
  <c r="W7" i="38"/>
  <c r="AC7" i="38"/>
  <c r="AF7" i="38"/>
  <c r="AG7" i="38"/>
  <c r="AH7" i="38"/>
  <c r="AI7" i="38"/>
  <c r="AJ7" i="38"/>
  <c r="AK7" i="38"/>
  <c r="T8" i="38"/>
  <c r="U8" i="38"/>
  <c r="V8" i="38"/>
  <c r="W8" i="38"/>
  <c r="AC8" i="38"/>
  <c r="AF8" i="38"/>
  <c r="AG8" i="38"/>
  <c r="AH8" i="38"/>
  <c r="AI8" i="38"/>
  <c r="AJ8" i="38"/>
  <c r="AK8" i="38"/>
  <c r="T9" i="38"/>
  <c r="U9" i="38"/>
  <c r="V9" i="38"/>
  <c r="W9" i="38"/>
  <c r="AC9" i="38"/>
  <c r="AF9" i="38"/>
  <c r="AG9" i="38"/>
  <c r="AH9" i="38"/>
  <c r="AI9" i="38"/>
  <c r="AJ9" i="38"/>
  <c r="AK9" i="38"/>
  <c r="T10" i="38"/>
  <c r="U10" i="38"/>
  <c r="V10" i="38"/>
  <c r="W10" i="38"/>
  <c r="AC10" i="38"/>
  <c r="AF10" i="38"/>
  <c r="AG10" i="38"/>
  <c r="AH10" i="38"/>
  <c r="AI10" i="38"/>
  <c r="AJ10" i="38"/>
  <c r="AK10" i="38"/>
  <c r="T11" i="38"/>
  <c r="U11" i="38"/>
  <c r="V11" i="38"/>
  <c r="W11" i="38"/>
  <c r="AC11" i="38"/>
  <c r="AF11" i="38"/>
  <c r="AG11" i="38"/>
  <c r="AH11" i="38"/>
  <c r="AI11" i="38"/>
  <c r="AJ11" i="38"/>
  <c r="AK11" i="38"/>
  <c r="T12" i="38"/>
  <c r="U12" i="38"/>
  <c r="V12" i="38"/>
  <c r="W12" i="38"/>
  <c r="AC12" i="38"/>
  <c r="AF12" i="38"/>
  <c r="AG12" i="38"/>
  <c r="AH12" i="38"/>
  <c r="AI12" i="38"/>
  <c r="AJ12" i="38"/>
  <c r="AK12" i="38"/>
  <c r="T13" i="38"/>
  <c r="U13" i="38"/>
  <c r="V13" i="38"/>
  <c r="W13" i="38"/>
  <c r="AC13" i="38"/>
  <c r="AF13" i="38"/>
  <c r="AG13" i="38"/>
  <c r="AH13" i="38"/>
  <c r="AI13" i="38"/>
  <c r="AJ13" i="38"/>
  <c r="AK13" i="38"/>
  <c r="T14" i="38"/>
  <c r="U14" i="38"/>
  <c r="V14" i="38"/>
  <c r="W14" i="38"/>
  <c r="AC14" i="38"/>
  <c r="AF14" i="38"/>
  <c r="AG14" i="38"/>
  <c r="AH14" i="38"/>
  <c r="AI14" i="38"/>
  <c r="AJ14" i="38"/>
  <c r="AK14" i="38"/>
  <c r="U24" i="38"/>
  <c r="W24" i="38"/>
  <c r="AC24" i="38"/>
  <c r="AF24" i="38"/>
  <c r="AH24" i="38"/>
  <c r="AJ24" i="38"/>
  <c r="AK24" i="38"/>
  <c r="I25" i="38"/>
  <c r="K25" i="38"/>
  <c r="M25" i="38"/>
  <c r="O25" i="38"/>
  <c r="Q25" i="38"/>
  <c r="S25" i="38"/>
  <c r="U25" i="38"/>
  <c r="W25" i="38"/>
  <c r="AD25" i="38"/>
  <c r="AF25" i="38"/>
  <c r="AH25" i="38"/>
  <c r="AJ25" i="38"/>
  <c r="U26" i="38"/>
  <c r="W26" i="38"/>
  <c r="I27" i="38"/>
  <c r="K27" i="38"/>
  <c r="M27" i="38"/>
  <c r="O27" i="38"/>
  <c r="Q27" i="38"/>
  <c r="S27" i="38"/>
  <c r="U27" i="38"/>
  <c r="W27" i="38"/>
  <c r="J32" i="38"/>
  <c r="K32" i="38"/>
  <c r="L32" i="38"/>
  <c r="M32" i="38"/>
  <c r="P32" i="38"/>
  <c r="Q32" i="38"/>
  <c r="R32" i="38"/>
  <c r="S32" i="38"/>
  <c r="T32" i="38"/>
  <c r="U32" i="38"/>
  <c r="V32" i="38"/>
  <c r="W32" i="38"/>
  <c r="X32" i="38"/>
  <c r="J33" i="38"/>
  <c r="K33" i="38"/>
  <c r="L33" i="38"/>
  <c r="M33" i="38"/>
  <c r="P33" i="38"/>
  <c r="Q33" i="38"/>
  <c r="R33" i="38"/>
  <c r="S33" i="38"/>
  <c r="T33" i="38"/>
  <c r="U33" i="38"/>
  <c r="V33" i="38"/>
  <c r="W33" i="38"/>
  <c r="X33" i="38"/>
  <c r="J34" i="38"/>
  <c r="K34" i="38"/>
  <c r="L34" i="38"/>
  <c r="M34" i="38"/>
  <c r="P34" i="38"/>
  <c r="Q34" i="38"/>
  <c r="R34" i="38"/>
  <c r="S34" i="38"/>
  <c r="T34" i="38"/>
  <c r="U34" i="38"/>
  <c r="V34" i="38"/>
  <c r="W34" i="38"/>
  <c r="X34" i="38"/>
  <c r="J35" i="38"/>
  <c r="K35" i="38"/>
  <c r="L35" i="38"/>
  <c r="M35" i="38"/>
  <c r="P35" i="38"/>
  <c r="Q35" i="38"/>
  <c r="R35" i="38"/>
  <c r="S35" i="38"/>
  <c r="T35" i="38"/>
  <c r="U35" i="38"/>
  <c r="V35" i="38"/>
  <c r="W35" i="38"/>
  <c r="X35" i="38"/>
  <c r="J36" i="38"/>
  <c r="K36" i="38"/>
  <c r="L36" i="38"/>
  <c r="M36" i="38"/>
  <c r="P36" i="38"/>
  <c r="Q36" i="38"/>
  <c r="R36" i="38"/>
  <c r="S36" i="38"/>
  <c r="T36" i="38"/>
  <c r="U36" i="38"/>
  <c r="V36" i="38"/>
  <c r="W36" i="38"/>
  <c r="X36" i="38"/>
  <c r="J37" i="38"/>
  <c r="K37" i="38"/>
  <c r="L37" i="38"/>
  <c r="M37" i="38"/>
  <c r="P37" i="38"/>
  <c r="Q37" i="38"/>
  <c r="R37" i="38"/>
  <c r="S37" i="38"/>
  <c r="T37" i="38"/>
  <c r="U37" i="38"/>
  <c r="V37" i="38"/>
  <c r="W37" i="38"/>
  <c r="X37" i="38"/>
  <c r="J38" i="38"/>
  <c r="K38" i="38"/>
  <c r="L38" i="38"/>
  <c r="M38" i="38"/>
  <c r="P38" i="38"/>
  <c r="Q38" i="38"/>
  <c r="R38" i="38"/>
  <c r="S38" i="38"/>
  <c r="T38" i="38"/>
  <c r="U38" i="38"/>
  <c r="V38" i="38"/>
  <c r="W38" i="38"/>
  <c r="X38" i="38"/>
  <c r="J39" i="38"/>
  <c r="K39" i="38"/>
  <c r="L39" i="38"/>
  <c r="M39" i="38"/>
  <c r="P39" i="38"/>
  <c r="Q39" i="38"/>
  <c r="R39" i="38"/>
  <c r="S39" i="38"/>
  <c r="T39" i="38"/>
  <c r="U39" i="38"/>
  <c r="V39" i="38"/>
  <c r="W39" i="38"/>
  <c r="X39" i="38"/>
  <c r="J49" i="38"/>
  <c r="K49" i="38"/>
  <c r="L49" i="38"/>
  <c r="M49" i="38"/>
  <c r="P49" i="38"/>
  <c r="Q49" i="38"/>
  <c r="R49" i="38"/>
  <c r="S49" i="38"/>
  <c r="T49" i="38"/>
  <c r="U49" i="38"/>
  <c r="V49" i="38"/>
  <c r="W49" i="38"/>
  <c r="X49" i="38"/>
  <c r="M52" i="38"/>
  <c r="N52" i="38"/>
  <c r="O52" i="38"/>
  <c r="M53" i="38"/>
  <c r="N53" i="38"/>
  <c r="O53" i="38"/>
  <c r="M54" i="38"/>
  <c r="N54" i="38"/>
  <c r="O54" i="38"/>
  <c r="M55" i="38"/>
  <c r="N55" i="38"/>
  <c r="O55" i="38"/>
  <c r="M56" i="38"/>
  <c r="N56" i="38"/>
  <c r="O56" i="38"/>
  <c r="M57" i="38"/>
  <c r="K58" i="38"/>
  <c r="M58" i="38"/>
  <c r="D66" i="38"/>
  <c r="D67" i="38"/>
  <c r="D79" i="38"/>
  <c r="D80" i="38"/>
  <c r="D81" i="38"/>
  <c r="D82" i="38"/>
  <c r="D83" i="38"/>
  <c r="D84" i="38"/>
  <c r="D85" i="38"/>
  <c r="T4" i="121"/>
  <c r="S5" i="121"/>
  <c r="T5" i="121"/>
  <c r="S6" i="121"/>
  <c r="T6" i="121"/>
  <c r="H8" i="121"/>
  <c r="T9" i="121"/>
  <c r="H10" i="121"/>
  <c r="T10" i="121"/>
  <c r="T15" i="121"/>
  <c r="T16" i="121"/>
  <c r="I17" i="121"/>
  <c r="J17" i="121"/>
  <c r="T17" i="121"/>
  <c r="F18" i="121"/>
  <c r="T18" i="121"/>
  <c r="J19" i="121"/>
  <c r="T19" i="121"/>
  <c r="J20" i="121"/>
  <c r="T20" i="121"/>
  <c r="J21" i="121"/>
  <c r="T21" i="121"/>
  <c r="B22" i="121"/>
  <c r="J23" i="121"/>
  <c r="J24" i="121"/>
  <c r="T24" i="121"/>
  <c r="J25" i="121"/>
  <c r="J26" i="121"/>
  <c r="F27" i="121"/>
  <c r="H27" i="121"/>
  <c r="I27" i="121"/>
  <c r="J27" i="121"/>
  <c r="J28" i="121"/>
  <c r="H29" i="121"/>
  <c r="I29" i="121"/>
  <c r="J29" i="121"/>
  <c r="T29" i="121"/>
  <c r="H30" i="121"/>
  <c r="I30" i="121"/>
  <c r="J30" i="121"/>
  <c r="T30" i="121"/>
  <c r="J31" i="121"/>
  <c r="T31" i="121"/>
  <c r="B32" i="121"/>
  <c r="H32" i="121"/>
  <c r="T32" i="121"/>
  <c r="F33" i="121"/>
  <c r="F34" i="121"/>
  <c r="H34" i="121"/>
  <c r="I34" i="121"/>
  <c r="J34" i="121"/>
  <c r="F35" i="121"/>
  <c r="H35" i="121"/>
  <c r="I35" i="121"/>
  <c r="J35" i="121"/>
  <c r="J36" i="121"/>
  <c r="H37" i="121"/>
  <c r="I37" i="121"/>
  <c r="J37" i="121"/>
  <c r="B38" i="121"/>
  <c r="H38" i="121"/>
  <c r="H40" i="121"/>
  <c r="F41" i="121"/>
  <c r="O41" i="121"/>
  <c r="S41" i="121"/>
  <c r="B42" i="121"/>
  <c r="H42" i="121"/>
  <c r="O42" i="121"/>
  <c r="S42" i="121"/>
  <c r="F47" i="121"/>
  <c r="C48" i="121"/>
  <c r="D48" i="121"/>
  <c r="E48" i="121"/>
  <c r="F48" i="121"/>
  <c r="H48" i="121"/>
  <c r="I48" i="121"/>
  <c r="J48" i="121"/>
  <c r="V48" i="121"/>
  <c r="W48" i="121"/>
  <c r="X48" i="121"/>
  <c r="C49" i="121"/>
  <c r="D49" i="121"/>
  <c r="E49" i="121"/>
  <c r="F49" i="121"/>
  <c r="H49" i="121"/>
  <c r="I49" i="121"/>
  <c r="J49" i="121"/>
  <c r="C50" i="121"/>
  <c r="D50" i="121"/>
  <c r="E50" i="121"/>
  <c r="F50" i="121"/>
  <c r="H50" i="121"/>
  <c r="I50" i="121"/>
  <c r="J50" i="121"/>
  <c r="C51" i="121"/>
  <c r="D51" i="121"/>
  <c r="E51" i="121"/>
  <c r="F51" i="121"/>
  <c r="H51" i="121"/>
  <c r="I51" i="121"/>
  <c r="J51" i="121"/>
  <c r="C52" i="121"/>
  <c r="D52" i="121"/>
  <c r="E52" i="121"/>
  <c r="F52" i="121"/>
  <c r="H52" i="121"/>
  <c r="I52" i="121"/>
  <c r="J52" i="121"/>
  <c r="T52" i="121"/>
  <c r="X52" i="121"/>
  <c r="C53" i="121"/>
  <c r="D53" i="121"/>
  <c r="E53" i="121"/>
  <c r="F53" i="121"/>
  <c r="H53" i="121"/>
  <c r="I53" i="121"/>
  <c r="J53" i="121"/>
  <c r="C54" i="121"/>
  <c r="D54" i="121"/>
  <c r="E54" i="121"/>
  <c r="F54" i="121"/>
  <c r="H54" i="121"/>
  <c r="I54" i="121"/>
  <c r="J54" i="121"/>
  <c r="C55" i="121"/>
  <c r="D55" i="121"/>
  <c r="E55" i="121"/>
  <c r="F55" i="121"/>
  <c r="H55" i="121"/>
  <c r="I55" i="121"/>
  <c r="J55" i="121"/>
  <c r="W55" i="121"/>
  <c r="C56" i="121"/>
  <c r="D56" i="121"/>
  <c r="E56" i="121"/>
  <c r="F56" i="121"/>
  <c r="H56" i="121"/>
  <c r="I56" i="121"/>
  <c r="J56" i="121"/>
  <c r="C57" i="121"/>
  <c r="D57" i="121"/>
  <c r="E57" i="121"/>
  <c r="F57" i="121"/>
  <c r="H57" i="121"/>
  <c r="I57" i="121"/>
  <c r="J57" i="121"/>
  <c r="V57" i="121"/>
  <c r="C58" i="121"/>
  <c r="D58" i="121"/>
  <c r="E58" i="121"/>
  <c r="F58" i="121"/>
  <c r="H58" i="121"/>
  <c r="I58" i="121"/>
  <c r="J58" i="121"/>
  <c r="C59" i="121"/>
  <c r="D59" i="121"/>
  <c r="E59" i="121"/>
  <c r="F59" i="121"/>
  <c r="H59" i="121"/>
  <c r="I59" i="121"/>
  <c r="J59" i="121"/>
  <c r="T59" i="121"/>
  <c r="C60" i="121"/>
  <c r="D60" i="121"/>
  <c r="E60" i="121"/>
  <c r="F60" i="121"/>
  <c r="H60" i="121"/>
  <c r="I60" i="121"/>
  <c r="J60" i="121"/>
  <c r="C61" i="121"/>
  <c r="D61" i="121"/>
  <c r="E61" i="121"/>
  <c r="F61" i="121"/>
  <c r="H61" i="121"/>
  <c r="I61" i="121"/>
  <c r="J61" i="121"/>
  <c r="T61" i="121"/>
  <c r="V61" i="121"/>
  <c r="C62" i="121"/>
  <c r="D62" i="121"/>
  <c r="E62" i="121"/>
  <c r="F62" i="121"/>
  <c r="H62" i="121"/>
  <c r="I62" i="121"/>
  <c r="J62" i="121"/>
  <c r="T62" i="121"/>
  <c r="C63" i="121"/>
  <c r="D63" i="121"/>
  <c r="E63" i="121"/>
  <c r="F63" i="121"/>
  <c r="H63" i="121"/>
  <c r="I63" i="121"/>
  <c r="J63" i="121"/>
  <c r="C64" i="121"/>
  <c r="D64" i="121"/>
  <c r="E64" i="121"/>
  <c r="F64" i="121"/>
  <c r="H64" i="121"/>
  <c r="I64" i="121"/>
  <c r="J64" i="121"/>
  <c r="V64" i="121"/>
  <c r="C65" i="121"/>
  <c r="D65" i="121"/>
  <c r="E65" i="121"/>
  <c r="F65" i="121"/>
  <c r="H65" i="121"/>
  <c r="I65" i="121"/>
  <c r="J65" i="121"/>
  <c r="T65" i="121"/>
  <c r="C66" i="121"/>
  <c r="D66" i="121"/>
  <c r="E66" i="121"/>
  <c r="F66" i="121"/>
  <c r="H66" i="121"/>
  <c r="I66" i="121"/>
  <c r="J66" i="121"/>
  <c r="C67" i="121"/>
  <c r="D67" i="121"/>
  <c r="E67" i="121"/>
  <c r="F67" i="121"/>
  <c r="H67" i="121"/>
  <c r="I67" i="121"/>
  <c r="J67" i="121"/>
  <c r="T67" i="121"/>
  <c r="V67" i="121"/>
  <c r="C68" i="121"/>
  <c r="D68" i="121"/>
  <c r="E68" i="121"/>
  <c r="F68" i="121"/>
  <c r="H68" i="121"/>
  <c r="I68" i="121"/>
  <c r="J68" i="121"/>
  <c r="T68" i="121"/>
  <c r="C69" i="121"/>
  <c r="D69" i="121"/>
  <c r="E69" i="121"/>
  <c r="F69" i="121"/>
  <c r="H69" i="121"/>
  <c r="I69" i="121"/>
  <c r="J69" i="121"/>
  <c r="C70" i="121"/>
  <c r="D70" i="121"/>
  <c r="E70" i="121"/>
  <c r="F70" i="121"/>
  <c r="H70" i="121"/>
  <c r="I70" i="121"/>
  <c r="J70" i="121"/>
  <c r="C71" i="121"/>
  <c r="D71" i="121"/>
  <c r="E71" i="121"/>
  <c r="F71" i="121"/>
  <c r="H71" i="121"/>
  <c r="I71" i="121"/>
  <c r="J71" i="121"/>
  <c r="C72" i="121"/>
  <c r="D72" i="121"/>
  <c r="E72" i="121"/>
  <c r="F72" i="121"/>
  <c r="H72" i="121"/>
  <c r="I72" i="121"/>
  <c r="J72" i="121"/>
  <c r="C73" i="121"/>
  <c r="D73" i="121"/>
  <c r="E73" i="121"/>
  <c r="F73" i="121"/>
  <c r="H73" i="121"/>
  <c r="I73" i="121"/>
  <c r="J73" i="121"/>
  <c r="C74" i="121"/>
  <c r="D74" i="121"/>
  <c r="E74" i="121"/>
  <c r="F74" i="121"/>
  <c r="H74" i="121"/>
  <c r="I74" i="121"/>
  <c r="J74" i="121"/>
  <c r="C75" i="121"/>
  <c r="D75" i="121"/>
  <c r="E75" i="121"/>
  <c r="F75" i="121"/>
  <c r="H75" i="121"/>
  <c r="I75" i="121"/>
  <c r="J75" i="121"/>
  <c r="C76" i="121"/>
  <c r="D76" i="121"/>
  <c r="E76" i="121"/>
  <c r="F76" i="121"/>
  <c r="H76" i="121"/>
  <c r="I76" i="121"/>
  <c r="J76" i="121"/>
  <c r="C77" i="121"/>
  <c r="D77" i="121"/>
  <c r="E77" i="121"/>
  <c r="F77" i="121"/>
  <c r="H77" i="121"/>
  <c r="I77" i="121"/>
  <c r="J77" i="121"/>
  <c r="C78" i="121"/>
  <c r="D78" i="121"/>
  <c r="E78" i="121"/>
  <c r="F78" i="121"/>
  <c r="H78" i="121"/>
  <c r="I78" i="121"/>
  <c r="J78" i="121"/>
  <c r="C79" i="121"/>
  <c r="D79" i="121"/>
  <c r="E79" i="121"/>
  <c r="F79" i="121"/>
  <c r="H79" i="121"/>
  <c r="I79" i="121"/>
  <c r="J79" i="121"/>
  <c r="C80" i="121"/>
  <c r="D80" i="121"/>
  <c r="E80" i="121"/>
  <c r="F80" i="121"/>
  <c r="H80" i="121"/>
  <c r="I80" i="121"/>
  <c r="J80" i="121"/>
  <c r="C81" i="121"/>
  <c r="D81" i="121"/>
  <c r="E81" i="121"/>
  <c r="F81" i="121"/>
  <c r="H81" i="121"/>
  <c r="I81" i="121"/>
  <c r="J81" i="121"/>
  <c r="C82" i="121"/>
  <c r="D82" i="121"/>
  <c r="E82" i="121"/>
  <c r="F82" i="121"/>
  <c r="H82" i="121"/>
  <c r="I82" i="121"/>
  <c r="J82" i="121"/>
  <c r="C83" i="121"/>
  <c r="D83" i="121"/>
  <c r="E83" i="121"/>
  <c r="F83" i="121"/>
  <c r="H83" i="121"/>
  <c r="I83" i="121"/>
  <c r="J83" i="121"/>
  <c r="C84" i="121"/>
  <c r="D84" i="121"/>
  <c r="E84" i="121"/>
  <c r="F84" i="121"/>
  <c r="H84" i="121"/>
  <c r="I84" i="121"/>
  <c r="J84" i="121"/>
  <c r="C85" i="121"/>
  <c r="D85" i="121"/>
  <c r="E85" i="121"/>
  <c r="F85" i="121"/>
  <c r="H85" i="121"/>
  <c r="I85" i="121"/>
  <c r="J85" i="121"/>
  <c r="C86" i="121"/>
  <c r="D86" i="121"/>
  <c r="E86" i="121"/>
  <c r="F86" i="121"/>
  <c r="H86" i="121"/>
  <c r="I86" i="121"/>
  <c r="J86" i="121"/>
  <c r="C87" i="121"/>
  <c r="D87" i="121"/>
  <c r="E87" i="121"/>
  <c r="F87" i="121"/>
  <c r="H87" i="121"/>
  <c r="I87" i="121"/>
  <c r="J87" i="121"/>
  <c r="C88" i="121"/>
  <c r="D88" i="121"/>
  <c r="E88" i="121"/>
  <c r="F88" i="121"/>
  <c r="H88" i="121"/>
  <c r="I88" i="121"/>
  <c r="J88" i="121"/>
  <c r="C89" i="121"/>
  <c r="D89" i="121"/>
  <c r="E89" i="121"/>
  <c r="F89" i="121"/>
  <c r="H89" i="121"/>
  <c r="I89" i="121"/>
  <c r="J89" i="121"/>
  <c r="C90" i="121"/>
  <c r="D90" i="121"/>
  <c r="E90" i="121"/>
  <c r="F90" i="121"/>
  <c r="H90" i="121"/>
  <c r="I90" i="121"/>
  <c r="J90" i="121"/>
  <c r="C91" i="121"/>
  <c r="D91" i="121"/>
  <c r="E91" i="121"/>
  <c r="F91" i="121"/>
  <c r="H91" i="121"/>
  <c r="I91" i="121"/>
  <c r="J91" i="121"/>
  <c r="C92" i="121"/>
  <c r="D92" i="121"/>
  <c r="E92" i="121"/>
  <c r="F92" i="121"/>
  <c r="H92" i="121"/>
  <c r="I92" i="121"/>
  <c r="J92" i="121"/>
  <c r="C93" i="121"/>
  <c r="D93" i="121"/>
  <c r="E93" i="121"/>
  <c r="F93" i="121"/>
  <c r="H93" i="121"/>
  <c r="I93" i="121"/>
  <c r="J93" i="121"/>
  <c r="C94" i="121"/>
  <c r="D94" i="121"/>
  <c r="E94" i="121"/>
  <c r="F94" i="121"/>
  <c r="H94" i="121"/>
  <c r="I94" i="121"/>
  <c r="J94" i="121"/>
  <c r="C95" i="121"/>
  <c r="D95" i="121"/>
  <c r="E95" i="121"/>
  <c r="F95" i="121"/>
  <c r="H95" i="121"/>
  <c r="I95" i="121"/>
  <c r="J95" i="121"/>
  <c r="C96" i="121"/>
  <c r="D96" i="121"/>
  <c r="E96" i="121"/>
  <c r="F96" i="121"/>
  <c r="H96" i="121"/>
  <c r="I96" i="121"/>
  <c r="J96" i="121"/>
  <c r="C97" i="121"/>
  <c r="D97" i="121"/>
  <c r="E97" i="121"/>
  <c r="F97" i="121"/>
  <c r="H97" i="121"/>
  <c r="I97" i="121"/>
  <c r="J97" i="121"/>
  <c r="C98" i="121"/>
  <c r="D98" i="121"/>
  <c r="E98" i="121"/>
  <c r="F98" i="121"/>
  <c r="H98" i="121"/>
  <c r="I98" i="121"/>
  <c r="J98" i="121"/>
  <c r="C99" i="121"/>
  <c r="D99" i="121"/>
  <c r="E99" i="121"/>
  <c r="F99" i="121"/>
  <c r="H99" i="121"/>
  <c r="I99" i="121"/>
  <c r="J99" i="121"/>
  <c r="C100" i="121"/>
  <c r="D100" i="121"/>
  <c r="E100" i="121"/>
  <c r="F100" i="121"/>
  <c r="H100" i="121"/>
  <c r="I100" i="121"/>
  <c r="J100" i="121"/>
  <c r="C101" i="121"/>
  <c r="D101" i="121"/>
  <c r="E101" i="121"/>
  <c r="F101" i="121"/>
  <c r="H101" i="121"/>
  <c r="I101" i="121"/>
  <c r="J101" i="121"/>
  <c r="C102" i="121"/>
  <c r="D102" i="121"/>
  <c r="E102" i="121"/>
  <c r="F102" i="121"/>
  <c r="H102" i="121"/>
  <c r="I102" i="121"/>
  <c r="J102" i="121"/>
  <c r="C103" i="121"/>
  <c r="D103" i="121"/>
  <c r="E103" i="121"/>
  <c r="F103" i="121"/>
  <c r="H103" i="121"/>
  <c r="I103" i="121"/>
  <c r="J103" i="121"/>
  <c r="C104" i="121"/>
  <c r="D104" i="121"/>
  <c r="E104" i="121"/>
  <c r="F104" i="121"/>
  <c r="H104" i="121"/>
  <c r="I104" i="121"/>
  <c r="J104" i="121"/>
  <c r="C105" i="121"/>
  <c r="D105" i="121"/>
  <c r="E105" i="121"/>
  <c r="F105" i="121"/>
  <c r="H105" i="121"/>
  <c r="I105" i="121"/>
  <c r="J105" i="121"/>
  <c r="C106" i="121"/>
  <c r="D106" i="121"/>
  <c r="E106" i="121"/>
  <c r="F106" i="121"/>
  <c r="H106" i="121"/>
  <c r="I106" i="121"/>
  <c r="J106" i="121"/>
  <c r="C107" i="121"/>
  <c r="D107" i="121"/>
  <c r="E107" i="121"/>
  <c r="F107" i="121"/>
  <c r="H107" i="121"/>
  <c r="I107" i="121"/>
  <c r="J107" i="121"/>
  <c r="C108" i="121"/>
  <c r="D108" i="121"/>
  <c r="E108" i="121"/>
  <c r="F108" i="121"/>
  <c r="H108" i="121"/>
  <c r="I108" i="121"/>
  <c r="J108" i="121"/>
  <c r="C109" i="121"/>
  <c r="D109" i="121"/>
  <c r="E109" i="121"/>
  <c r="F109" i="121"/>
  <c r="H109" i="121"/>
  <c r="I109" i="121"/>
  <c r="J109" i="121"/>
  <c r="C110" i="121"/>
  <c r="D110" i="121"/>
  <c r="E110" i="121"/>
  <c r="F110" i="121"/>
  <c r="H110" i="121"/>
  <c r="I110" i="121"/>
  <c r="J110" i="121"/>
  <c r="C111" i="121"/>
  <c r="D111" i="121"/>
  <c r="E111" i="121"/>
  <c r="F111" i="121"/>
  <c r="H111" i="121"/>
  <c r="I111" i="121"/>
  <c r="J111" i="121"/>
  <c r="C112" i="121"/>
  <c r="D112" i="121"/>
  <c r="E112" i="121"/>
  <c r="F112" i="121"/>
  <c r="H112" i="121"/>
  <c r="I112" i="121"/>
  <c r="J112" i="121"/>
  <c r="C113" i="121"/>
  <c r="D113" i="121"/>
  <c r="E113" i="121"/>
  <c r="F113" i="121"/>
  <c r="H113" i="121"/>
  <c r="I113" i="121"/>
  <c r="J113" i="121"/>
  <c r="C114" i="121"/>
  <c r="D114" i="121"/>
  <c r="E114" i="121"/>
  <c r="F114" i="121"/>
  <c r="H114" i="121"/>
  <c r="I114" i="121"/>
  <c r="J114" i="121"/>
  <c r="C115" i="121"/>
  <c r="D115" i="121"/>
  <c r="E115" i="121"/>
  <c r="F115" i="121"/>
  <c r="H115" i="121"/>
  <c r="I115" i="121"/>
  <c r="J115" i="121"/>
  <c r="C116" i="121"/>
  <c r="D116" i="121"/>
  <c r="E116" i="121"/>
  <c r="F116" i="121"/>
  <c r="H116" i="121"/>
  <c r="I116" i="121"/>
  <c r="J116" i="121"/>
  <c r="C117" i="121"/>
  <c r="D117" i="121"/>
  <c r="E117" i="121"/>
  <c r="F117" i="121"/>
  <c r="H117" i="121"/>
  <c r="I117" i="121"/>
  <c r="J117" i="121"/>
  <c r="C118" i="121"/>
  <c r="D118" i="121"/>
  <c r="E118" i="121"/>
  <c r="F118" i="121"/>
  <c r="H118" i="121"/>
  <c r="I118" i="121"/>
  <c r="J118" i="121"/>
  <c r="C119" i="121"/>
  <c r="D119" i="121"/>
  <c r="E119" i="121"/>
  <c r="F119" i="121"/>
  <c r="H119" i="121"/>
  <c r="I119" i="121"/>
  <c r="J119" i="121"/>
  <c r="C120" i="121"/>
  <c r="D120" i="121"/>
  <c r="E120" i="121"/>
  <c r="F120" i="121"/>
  <c r="H120" i="121"/>
  <c r="I120" i="121"/>
  <c r="J120" i="121"/>
  <c r="C121" i="121"/>
  <c r="D121" i="121"/>
  <c r="E121" i="121"/>
  <c r="F121" i="121"/>
  <c r="H121" i="121"/>
  <c r="I121" i="121"/>
  <c r="J121" i="121"/>
  <c r="C122" i="121"/>
  <c r="D122" i="121"/>
  <c r="E122" i="121"/>
  <c r="F122" i="121"/>
  <c r="H122" i="121"/>
  <c r="I122" i="121"/>
  <c r="J122" i="121"/>
  <c r="C123" i="121"/>
  <c r="D123" i="121"/>
  <c r="E123" i="121"/>
  <c r="F123" i="121"/>
  <c r="H123" i="121"/>
  <c r="I123" i="121"/>
  <c r="J123" i="121"/>
  <c r="C124" i="121"/>
  <c r="D124" i="121"/>
  <c r="E124" i="121"/>
  <c r="F124" i="121"/>
  <c r="H124" i="121"/>
  <c r="I124" i="121"/>
  <c r="J124" i="121"/>
  <c r="C125" i="121"/>
  <c r="D125" i="121"/>
  <c r="E125" i="121"/>
  <c r="F125" i="121"/>
  <c r="H125" i="121"/>
  <c r="I125" i="121"/>
  <c r="J125" i="121"/>
  <c r="C126" i="121"/>
  <c r="D126" i="121"/>
  <c r="E126" i="121"/>
  <c r="F126" i="121"/>
  <c r="H126" i="121"/>
  <c r="I126" i="121"/>
  <c r="J126" i="121"/>
  <c r="C127" i="121"/>
  <c r="D127" i="121"/>
  <c r="E127" i="121"/>
  <c r="F127" i="121"/>
  <c r="H127" i="121"/>
  <c r="I127" i="121"/>
  <c r="J127" i="121"/>
  <c r="C128" i="121"/>
  <c r="D128" i="121"/>
  <c r="E128" i="121"/>
  <c r="F128" i="121"/>
  <c r="H128" i="121"/>
  <c r="I128" i="121"/>
  <c r="J128" i="121"/>
  <c r="C129" i="121"/>
  <c r="D129" i="121"/>
  <c r="E129" i="121"/>
  <c r="F129" i="121"/>
  <c r="H129" i="121"/>
  <c r="I129" i="121"/>
  <c r="J129" i="121"/>
  <c r="C130" i="121"/>
  <c r="D130" i="121"/>
  <c r="E130" i="121"/>
  <c r="F130" i="121"/>
  <c r="H130" i="121"/>
  <c r="I130" i="121"/>
  <c r="J130" i="121"/>
  <c r="C131" i="121"/>
  <c r="D131" i="121"/>
  <c r="E131" i="121"/>
  <c r="F131" i="121"/>
  <c r="H131" i="121"/>
  <c r="I131" i="121"/>
  <c r="J131" i="121"/>
  <c r="C132" i="121"/>
  <c r="D132" i="121"/>
  <c r="E132" i="121"/>
  <c r="F132" i="121"/>
  <c r="H132" i="121"/>
  <c r="I132" i="121"/>
  <c r="J132" i="121"/>
  <c r="C133" i="121"/>
  <c r="D133" i="121"/>
  <c r="E133" i="121"/>
  <c r="F133" i="121"/>
  <c r="H133" i="121"/>
  <c r="I133" i="121"/>
  <c r="J133" i="121"/>
  <c r="C134" i="121"/>
  <c r="D134" i="121"/>
  <c r="E134" i="121"/>
  <c r="F134" i="121"/>
  <c r="H134" i="121"/>
  <c r="I134" i="121"/>
  <c r="J134" i="121"/>
  <c r="C135" i="121"/>
  <c r="D135" i="121"/>
  <c r="E135" i="121"/>
  <c r="F135" i="121"/>
  <c r="H135" i="121"/>
  <c r="I135" i="121"/>
  <c r="J135" i="121"/>
  <c r="C136" i="121"/>
  <c r="D136" i="121"/>
  <c r="E136" i="121"/>
  <c r="F136" i="121"/>
  <c r="H136" i="121"/>
  <c r="I136" i="121"/>
  <c r="J136" i="121"/>
  <c r="C137" i="121"/>
  <c r="D137" i="121"/>
  <c r="E137" i="121"/>
  <c r="F137" i="121"/>
  <c r="H137" i="121"/>
  <c r="I137" i="121"/>
  <c r="J137" i="121"/>
  <c r="C138" i="121"/>
  <c r="D138" i="121"/>
  <c r="E138" i="121"/>
  <c r="F138" i="121"/>
  <c r="H138" i="121"/>
  <c r="I138" i="121"/>
  <c r="J138" i="121"/>
  <c r="C139" i="121"/>
  <c r="D139" i="121"/>
  <c r="E139" i="121"/>
  <c r="F139" i="121"/>
  <c r="H139" i="121"/>
  <c r="I139" i="121"/>
  <c r="J139" i="121"/>
  <c r="C140" i="121"/>
  <c r="D140" i="121"/>
  <c r="E140" i="121"/>
  <c r="F140" i="121"/>
  <c r="H140" i="121"/>
  <c r="I140" i="121"/>
  <c r="J140" i="121"/>
  <c r="C141" i="121"/>
  <c r="D141" i="121"/>
  <c r="E141" i="121"/>
  <c r="F141" i="121"/>
  <c r="H141" i="121"/>
  <c r="I141" i="121"/>
  <c r="J141" i="121"/>
  <c r="C142" i="121"/>
  <c r="D142" i="121"/>
  <c r="E142" i="121"/>
  <c r="F142" i="121"/>
  <c r="H142" i="121"/>
  <c r="I142" i="121"/>
  <c r="J142" i="121"/>
  <c r="C143" i="121"/>
  <c r="D143" i="121"/>
  <c r="E143" i="121"/>
  <c r="F143" i="121"/>
  <c r="H143" i="121"/>
  <c r="I143" i="121"/>
  <c r="J143" i="121"/>
  <c r="C144" i="121"/>
  <c r="D144" i="121"/>
  <c r="E144" i="121"/>
  <c r="F144" i="121"/>
  <c r="H144" i="121"/>
  <c r="I144" i="121"/>
  <c r="J144" i="121"/>
  <c r="C145" i="121"/>
  <c r="D145" i="121"/>
  <c r="E145" i="121"/>
  <c r="F145" i="121"/>
  <c r="H145" i="121"/>
  <c r="I145" i="121"/>
  <c r="J145" i="121"/>
  <c r="C146" i="121"/>
  <c r="D146" i="121"/>
  <c r="E146" i="121"/>
  <c r="F146" i="121"/>
  <c r="H146" i="121"/>
  <c r="I146" i="121"/>
  <c r="J146" i="121"/>
  <c r="C147" i="121"/>
  <c r="D147" i="121"/>
  <c r="E147" i="121"/>
  <c r="F147" i="121"/>
  <c r="H147" i="121"/>
  <c r="I147" i="121"/>
  <c r="J147" i="121"/>
  <c r="C148" i="121"/>
  <c r="D148" i="121"/>
  <c r="E148" i="121"/>
  <c r="F148" i="121"/>
  <c r="H148" i="121"/>
  <c r="I148" i="121"/>
  <c r="J148" i="121"/>
  <c r="C149" i="121"/>
  <c r="D149" i="121"/>
  <c r="E149" i="121"/>
  <c r="F149" i="121"/>
  <c r="H149" i="121"/>
  <c r="I149" i="121"/>
  <c r="J149" i="121"/>
  <c r="C150" i="121"/>
  <c r="D150" i="121"/>
  <c r="E150" i="121"/>
  <c r="F150" i="121"/>
  <c r="H150" i="121"/>
  <c r="I150" i="121"/>
  <c r="J150" i="121"/>
  <c r="C151" i="121"/>
  <c r="D151" i="121"/>
  <c r="E151" i="121"/>
  <c r="F151" i="121"/>
  <c r="H151" i="121"/>
  <c r="I151" i="121"/>
  <c r="J151" i="121"/>
  <c r="C152" i="121"/>
  <c r="D152" i="121"/>
  <c r="E152" i="121"/>
  <c r="F152" i="121"/>
  <c r="H152" i="121"/>
  <c r="I152" i="121"/>
  <c r="J152" i="121"/>
  <c r="C153" i="121"/>
  <c r="D153" i="121"/>
  <c r="E153" i="121"/>
  <c r="F153" i="121"/>
  <c r="H153" i="121"/>
  <c r="I153" i="121"/>
  <c r="J153" i="121"/>
  <c r="C154" i="121"/>
  <c r="D154" i="121"/>
  <c r="E154" i="121"/>
  <c r="F154" i="121"/>
  <c r="H154" i="121"/>
  <c r="I154" i="121"/>
  <c r="J154" i="121"/>
  <c r="C155" i="121"/>
  <c r="D155" i="121"/>
  <c r="E155" i="121"/>
  <c r="F155" i="121"/>
  <c r="H155" i="121"/>
  <c r="I155" i="121"/>
  <c r="J155" i="121"/>
  <c r="C156" i="121"/>
  <c r="D156" i="121"/>
  <c r="E156" i="121"/>
  <c r="F156" i="121"/>
  <c r="H156" i="121"/>
  <c r="I156" i="121"/>
  <c r="J156" i="121"/>
  <c r="C157" i="121"/>
  <c r="D157" i="121"/>
  <c r="E157" i="121"/>
  <c r="F157" i="121"/>
  <c r="H157" i="121"/>
  <c r="I157" i="121"/>
  <c r="J157" i="121"/>
  <c r="C158" i="121"/>
  <c r="D158" i="121"/>
  <c r="E158" i="121"/>
  <c r="F158" i="121"/>
  <c r="H158" i="121"/>
  <c r="I158" i="121"/>
  <c r="J158" i="121"/>
  <c r="C159" i="121"/>
  <c r="D159" i="121"/>
  <c r="E159" i="121"/>
  <c r="F159" i="121"/>
  <c r="H159" i="121"/>
  <c r="I159" i="121"/>
  <c r="J159" i="121"/>
  <c r="C160" i="121"/>
  <c r="D160" i="121"/>
  <c r="E160" i="121"/>
  <c r="F160" i="121"/>
  <c r="H160" i="121"/>
  <c r="I160" i="121"/>
  <c r="J160" i="121"/>
  <c r="C161" i="121"/>
  <c r="D161" i="121"/>
  <c r="E161" i="121"/>
  <c r="F161" i="121"/>
  <c r="H161" i="121"/>
  <c r="I161" i="121"/>
  <c r="J161" i="121"/>
  <c r="C162" i="121"/>
  <c r="D162" i="121"/>
  <c r="E162" i="121"/>
  <c r="F162" i="121"/>
  <c r="H162" i="121"/>
  <c r="I162" i="121"/>
  <c r="J162" i="121"/>
  <c r="C163" i="121"/>
  <c r="D163" i="121"/>
  <c r="E163" i="121"/>
  <c r="F163" i="121"/>
  <c r="H163" i="121"/>
  <c r="I163" i="121"/>
  <c r="J163" i="121"/>
  <c r="C164" i="121"/>
  <c r="D164" i="121"/>
  <c r="E164" i="121"/>
  <c r="F164" i="121"/>
  <c r="H164" i="121"/>
  <c r="I164" i="121"/>
  <c r="J164" i="121"/>
  <c r="C165" i="121"/>
  <c r="D165" i="121"/>
  <c r="E165" i="121"/>
  <c r="F165" i="121"/>
  <c r="H165" i="121"/>
  <c r="I165" i="121"/>
  <c r="J165" i="121"/>
  <c r="C166" i="121"/>
  <c r="D166" i="121"/>
  <c r="E166" i="121"/>
  <c r="F166" i="121"/>
  <c r="H166" i="121"/>
  <c r="I166" i="121"/>
  <c r="J166" i="121"/>
  <c r="C167" i="121"/>
  <c r="D167" i="121"/>
  <c r="E167" i="121"/>
  <c r="F167" i="121"/>
  <c r="H167" i="121"/>
  <c r="I167" i="121"/>
  <c r="J167" i="121"/>
  <c r="C168" i="121"/>
  <c r="D168" i="121"/>
  <c r="E168" i="121"/>
  <c r="F168" i="121"/>
  <c r="H168" i="121"/>
  <c r="I168" i="121"/>
  <c r="J168" i="121"/>
  <c r="C169" i="121"/>
  <c r="D169" i="121"/>
  <c r="E169" i="121"/>
  <c r="F169" i="121"/>
  <c r="H169" i="121"/>
  <c r="I169" i="121"/>
  <c r="J169" i="121"/>
  <c r="C170" i="121"/>
  <c r="D170" i="121"/>
  <c r="E170" i="121"/>
  <c r="F170" i="121"/>
  <c r="H170" i="121"/>
  <c r="I170" i="121"/>
  <c r="J170" i="121"/>
  <c r="C171" i="121"/>
  <c r="D171" i="121"/>
  <c r="E171" i="121"/>
  <c r="F171" i="121"/>
  <c r="H171" i="121"/>
  <c r="I171" i="121"/>
  <c r="J171" i="121"/>
  <c r="C172" i="121"/>
  <c r="D172" i="121"/>
  <c r="E172" i="121"/>
  <c r="F172" i="121"/>
  <c r="H172" i="121"/>
  <c r="I172" i="121"/>
  <c r="J172" i="121"/>
  <c r="C173" i="121"/>
  <c r="D173" i="121"/>
  <c r="E173" i="121"/>
  <c r="F173" i="121"/>
  <c r="H173" i="121"/>
  <c r="I173" i="121"/>
  <c r="J173" i="121"/>
  <c r="C174" i="121"/>
  <c r="D174" i="121"/>
  <c r="E174" i="121"/>
  <c r="F174" i="121"/>
  <c r="H174" i="121"/>
  <c r="I174" i="121"/>
  <c r="J174" i="121"/>
  <c r="C175" i="121"/>
  <c r="D175" i="121"/>
  <c r="E175" i="121"/>
  <c r="F175" i="121"/>
  <c r="H175" i="121"/>
  <c r="I175" i="121"/>
  <c r="J175" i="121"/>
  <c r="C176" i="121"/>
  <c r="D176" i="121"/>
  <c r="E176" i="121"/>
  <c r="F176" i="121"/>
  <c r="H176" i="121"/>
  <c r="I176" i="121"/>
  <c r="J176" i="121"/>
  <c r="C177" i="121"/>
  <c r="D177" i="121"/>
  <c r="E177" i="121"/>
  <c r="F177" i="121"/>
  <c r="H177" i="121"/>
  <c r="I177" i="121"/>
  <c r="J177" i="121"/>
  <c r="C178" i="121"/>
  <c r="D178" i="121"/>
  <c r="E178" i="121"/>
  <c r="F178" i="121"/>
  <c r="H178" i="121"/>
  <c r="I178" i="121"/>
  <c r="J178" i="121"/>
  <c r="C179" i="121"/>
  <c r="D179" i="121"/>
  <c r="E179" i="121"/>
  <c r="F179" i="121"/>
  <c r="H179" i="121"/>
  <c r="I179" i="121"/>
  <c r="J179" i="121"/>
  <c r="C180" i="121"/>
  <c r="D180" i="121"/>
  <c r="E180" i="121"/>
  <c r="F180" i="121"/>
  <c r="H180" i="121"/>
  <c r="I180" i="121"/>
  <c r="J180" i="121"/>
  <c r="C181" i="121"/>
  <c r="D181" i="121"/>
  <c r="E181" i="121"/>
  <c r="F181" i="121"/>
  <c r="H181" i="121"/>
  <c r="I181" i="121"/>
  <c r="J181" i="121"/>
  <c r="C182" i="121"/>
  <c r="D182" i="121"/>
  <c r="E182" i="121"/>
  <c r="F182" i="121"/>
  <c r="H182" i="121"/>
  <c r="I182" i="121"/>
  <c r="J182" i="121"/>
  <c r="C183" i="121"/>
  <c r="D183" i="121"/>
  <c r="E183" i="121"/>
  <c r="F183" i="121"/>
  <c r="H183" i="121"/>
  <c r="I183" i="121"/>
  <c r="J183" i="121"/>
  <c r="C184" i="121"/>
  <c r="D184" i="121"/>
  <c r="E184" i="121"/>
  <c r="F184" i="121"/>
  <c r="H184" i="121"/>
  <c r="I184" i="121"/>
  <c r="J184" i="121"/>
  <c r="C185" i="121"/>
  <c r="D185" i="121"/>
  <c r="E185" i="121"/>
  <c r="F185" i="121"/>
  <c r="H185" i="121"/>
  <c r="I185" i="121"/>
  <c r="J185" i="121"/>
  <c r="C186" i="121"/>
  <c r="D186" i="121"/>
  <c r="E186" i="121"/>
  <c r="F186" i="121"/>
  <c r="H186" i="121"/>
  <c r="I186" i="121"/>
  <c r="J186" i="121"/>
  <c r="C187" i="121"/>
  <c r="D187" i="121"/>
  <c r="E187" i="121"/>
  <c r="F187" i="121"/>
  <c r="H187" i="121"/>
  <c r="I187" i="121"/>
  <c r="J187" i="121"/>
  <c r="C188" i="121"/>
  <c r="D188" i="121"/>
  <c r="E188" i="121"/>
  <c r="F188" i="121"/>
  <c r="H188" i="121"/>
  <c r="I188" i="121"/>
  <c r="J188" i="121"/>
  <c r="C189" i="121"/>
  <c r="D189" i="121"/>
  <c r="E189" i="121"/>
  <c r="F189" i="121"/>
  <c r="H189" i="121"/>
  <c r="I189" i="121"/>
  <c r="J189" i="121"/>
  <c r="C190" i="121"/>
  <c r="D190" i="121"/>
  <c r="E190" i="121"/>
  <c r="F190" i="121"/>
  <c r="H190" i="121"/>
  <c r="I190" i="121"/>
  <c r="J190" i="121"/>
  <c r="C191" i="121"/>
  <c r="D191" i="121"/>
  <c r="E191" i="121"/>
  <c r="F191" i="121"/>
  <c r="H191" i="121"/>
  <c r="I191" i="121"/>
  <c r="J191" i="121"/>
  <c r="C192" i="121"/>
  <c r="D192" i="121"/>
  <c r="E192" i="121"/>
  <c r="F192" i="121"/>
  <c r="H192" i="121"/>
  <c r="I192" i="121"/>
  <c r="J192" i="121"/>
  <c r="C193" i="121"/>
  <c r="D193" i="121"/>
  <c r="E193" i="121"/>
  <c r="F193" i="121"/>
  <c r="H193" i="121"/>
  <c r="I193" i="121"/>
  <c r="J193" i="121"/>
  <c r="C194" i="121"/>
  <c r="D194" i="121"/>
  <c r="E194" i="121"/>
  <c r="F194" i="121"/>
  <c r="H194" i="121"/>
  <c r="I194" i="121"/>
  <c r="J194" i="121"/>
  <c r="C195" i="121"/>
  <c r="D195" i="121"/>
  <c r="E195" i="121"/>
  <c r="F195" i="121"/>
  <c r="H195" i="121"/>
  <c r="I195" i="121"/>
  <c r="J195" i="121"/>
  <c r="C196" i="121"/>
  <c r="D196" i="121"/>
  <c r="E196" i="121"/>
  <c r="F196" i="121"/>
  <c r="H196" i="121"/>
  <c r="I196" i="121"/>
  <c r="J196" i="121"/>
  <c r="C197" i="121"/>
  <c r="D197" i="121"/>
  <c r="E197" i="121"/>
  <c r="F197" i="121"/>
  <c r="H197" i="121"/>
  <c r="I197" i="121"/>
  <c r="J197" i="121"/>
  <c r="C198" i="121"/>
  <c r="D198" i="121"/>
  <c r="E198" i="121"/>
  <c r="F198" i="121"/>
  <c r="H198" i="121"/>
  <c r="I198" i="121"/>
  <c r="J198" i="121"/>
  <c r="C199" i="121"/>
  <c r="D199" i="121"/>
  <c r="E199" i="121"/>
  <c r="F199" i="121"/>
  <c r="H199" i="121"/>
  <c r="I199" i="121"/>
  <c r="J199" i="121"/>
  <c r="C200" i="121"/>
  <c r="D200" i="121"/>
  <c r="E200" i="121"/>
  <c r="F200" i="121"/>
  <c r="H200" i="121"/>
  <c r="I200" i="121"/>
  <c r="J200" i="121"/>
  <c r="C201" i="121"/>
  <c r="D201" i="121"/>
  <c r="E201" i="121"/>
  <c r="F201" i="121"/>
  <c r="H201" i="121"/>
  <c r="I201" i="121"/>
  <c r="J201" i="121"/>
  <c r="C202" i="121"/>
  <c r="D202" i="121"/>
  <c r="E202" i="121"/>
  <c r="F202" i="121"/>
  <c r="H202" i="121"/>
  <c r="I202" i="121"/>
  <c r="J202" i="121"/>
  <c r="C203" i="121"/>
  <c r="D203" i="121"/>
  <c r="E203" i="121"/>
  <c r="F203" i="121"/>
  <c r="H203" i="121"/>
  <c r="I203" i="121"/>
  <c r="J203" i="121"/>
  <c r="C204" i="121"/>
  <c r="D204" i="121"/>
  <c r="E204" i="121"/>
  <c r="F204" i="121"/>
  <c r="H204" i="121"/>
  <c r="I204" i="121"/>
  <c r="J204" i="121"/>
  <c r="C205" i="121"/>
  <c r="D205" i="121"/>
  <c r="E205" i="121"/>
  <c r="F205" i="121"/>
  <c r="H205" i="121"/>
  <c r="I205" i="121"/>
  <c r="J205" i="121"/>
  <c r="C206" i="121"/>
  <c r="D206" i="121"/>
  <c r="E206" i="121"/>
  <c r="F206" i="121"/>
  <c r="H206" i="121"/>
  <c r="I206" i="121"/>
  <c r="J206" i="121"/>
  <c r="C207" i="121"/>
  <c r="D207" i="121"/>
  <c r="E207" i="121"/>
  <c r="F207" i="121"/>
  <c r="H207" i="121"/>
  <c r="I207" i="121"/>
  <c r="J207" i="121"/>
  <c r="C208" i="121"/>
  <c r="D208" i="121"/>
  <c r="E208" i="121"/>
  <c r="F208" i="121"/>
  <c r="H208" i="121"/>
  <c r="I208" i="121"/>
  <c r="J208" i="121"/>
  <c r="C209" i="121"/>
  <c r="D209" i="121"/>
  <c r="E209" i="121"/>
  <c r="F209" i="121"/>
  <c r="H209" i="121"/>
  <c r="I209" i="121"/>
  <c r="J209" i="121"/>
  <c r="C210" i="121"/>
  <c r="D210" i="121"/>
  <c r="E210" i="121"/>
  <c r="F210" i="121"/>
  <c r="H210" i="121"/>
  <c r="I210" i="121"/>
  <c r="J210" i="121"/>
  <c r="C211" i="121"/>
  <c r="D211" i="121"/>
  <c r="E211" i="121"/>
  <c r="F211" i="121"/>
  <c r="H211" i="121"/>
  <c r="I211" i="121"/>
  <c r="J211" i="121"/>
  <c r="C212" i="121"/>
  <c r="D212" i="121"/>
  <c r="E212" i="121"/>
  <c r="F212" i="121"/>
  <c r="H212" i="121"/>
  <c r="I212" i="121"/>
  <c r="J212" i="121"/>
  <c r="C213" i="121"/>
  <c r="D213" i="121"/>
  <c r="E213" i="121"/>
  <c r="F213" i="121"/>
  <c r="H213" i="121"/>
  <c r="I213" i="121"/>
  <c r="J213" i="121"/>
  <c r="C214" i="121"/>
  <c r="D214" i="121"/>
  <c r="E214" i="121"/>
  <c r="F214" i="121"/>
  <c r="H214" i="121"/>
  <c r="I214" i="121"/>
  <c r="J214" i="121"/>
  <c r="C215" i="121"/>
  <c r="D215" i="121"/>
  <c r="E215" i="121"/>
  <c r="F215" i="121"/>
  <c r="H215" i="121"/>
  <c r="I215" i="121"/>
  <c r="J215" i="121"/>
  <c r="C216" i="121"/>
  <c r="D216" i="121"/>
  <c r="E216" i="121"/>
  <c r="F216" i="121"/>
  <c r="H216" i="121"/>
  <c r="I216" i="121"/>
  <c r="J216" i="121"/>
  <c r="C217" i="121"/>
  <c r="D217" i="121"/>
  <c r="E217" i="121"/>
  <c r="F217" i="121"/>
  <c r="H217" i="121"/>
  <c r="I217" i="121"/>
  <c r="J217" i="121"/>
  <c r="C218" i="121"/>
  <c r="D218" i="121"/>
  <c r="E218" i="121"/>
  <c r="F218" i="121"/>
  <c r="H218" i="121"/>
  <c r="I218" i="121"/>
  <c r="J218" i="121"/>
  <c r="C219" i="121"/>
  <c r="D219" i="121"/>
  <c r="E219" i="121"/>
  <c r="F219" i="121"/>
  <c r="H219" i="121"/>
  <c r="I219" i="121"/>
  <c r="J219" i="121"/>
  <c r="C220" i="121"/>
  <c r="D220" i="121"/>
  <c r="E220" i="121"/>
  <c r="F220" i="121"/>
  <c r="H220" i="121"/>
  <c r="I220" i="121"/>
  <c r="J220" i="121"/>
  <c r="C221" i="121"/>
  <c r="D221" i="121"/>
  <c r="E221" i="121"/>
  <c r="F221" i="121"/>
  <c r="H221" i="121"/>
  <c r="I221" i="121"/>
  <c r="J221" i="121"/>
  <c r="C222" i="121"/>
  <c r="D222" i="121"/>
  <c r="E222" i="121"/>
  <c r="F222" i="121"/>
  <c r="H222" i="121"/>
  <c r="I222" i="121"/>
  <c r="J222" i="121"/>
  <c r="C223" i="121"/>
  <c r="D223" i="121"/>
  <c r="E223" i="121"/>
  <c r="F223" i="121"/>
  <c r="H223" i="121"/>
  <c r="I223" i="121"/>
  <c r="J223" i="121"/>
  <c r="C224" i="121"/>
  <c r="D224" i="121"/>
  <c r="E224" i="121"/>
  <c r="F224" i="121"/>
  <c r="H224" i="121"/>
  <c r="I224" i="121"/>
  <c r="J224" i="121"/>
  <c r="C225" i="121"/>
  <c r="D225" i="121"/>
  <c r="E225" i="121"/>
  <c r="F225" i="121"/>
  <c r="H225" i="121"/>
  <c r="I225" i="121"/>
  <c r="J225" i="121"/>
  <c r="C226" i="121"/>
  <c r="D226" i="121"/>
  <c r="E226" i="121"/>
  <c r="F226" i="121"/>
  <c r="H226" i="121"/>
  <c r="I226" i="121"/>
  <c r="J226" i="121"/>
  <c r="C227" i="121"/>
  <c r="D227" i="121"/>
  <c r="E227" i="121"/>
  <c r="F227" i="121"/>
  <c r="H227" i="121"/>
  <c r="I227" i="121"/>
  <c r="J227" i="121"/>
  <c r="C228" i="121"/>
  <c r="D228" i="121"/>
  <c r="E228" i="121"/>
  <c r="F228" i="121"/>
  <c r="H228" i="121"/>
  <c r="I228" i="121"/>
  <c r="J228" i="121"/>
  <c r="C229" i="121"/>
  <c r="D229" i="121"/>
  <c r="E229" i="121"/>
  <c r="F229" i="121"/>
  <c r="H229" i="121"/>
  <c r="I229" i="121"/>
  <c r="J229" i="121"/>
  <c r="C230" i="121"/>
  <c r="D230" i="121"/>
  <c r="E230" i="121"/>
  <c r="F230" i="121"/>
  <c r="H230" i="121"/>
  <c r="I230" i="121"/>
  <c r="J230" i="121"/>
  <c r="C231" i="121"/>
  <c r="D231" i="121"/>
  <c r="E231" i="121"/>
  <c r="F231" i="121"/>
  <c r="H231" i="121"/>
  <c r="I231" i="121"/>
  <c r="J231" i="121"/>
  <c r="C232" i="121"/>
  <c r="D232" i="121"/>
  <c r="E232" i="121"/>
  <c r="F232" i="121"/>
  <c r="H232" i="121"/>
  <c r="I232" i="121"/>
  <c r="J232" i="121"/>
  <c r="C233" i="121"/>
  <c r="D233" i="121"/>
  <c r="E233" i="121"/>
  <c r="F233" i="121"/>
  <c r="H233" i="121"/>
  <c r="I233" i="121"/>
  <c r="J233" i="121"/>
  <c r="C234" i="121"/>
  <c r="D234" i="121"/>
  <c r="E234" i="121"/>
  <c r="F234" i="121"/>
  <c r="H234" i="121"/>
  <c r="I234" i="121"/>
  <c r="J234" i="121"/>
  <c r="C235" i="121"/>
  <c r="D235" i="121"/>
  <c r="E235" i="121"/>
  <c r="F235" i="121"/>
  <c r="H235" i="121"/>
  <c r="I235" i="121"/>
  <c r="J235" i="121"/>
  <c r="C236" i="121"/>
  <c r="D236" i="121"/>
  <c r="E236" i="121"/>
  <c r="F236" i="121"/>
  <c r="H236" i="121"/>
  <c r="I236" i="121"/>
  <c r="J236" i="121"/>
  <c r="C237" i="121"/>
  <c r="D237" i="121"/>
  <c r="E237" i="121"/>
  <c r="F237" i="121"/>
  <c r="H237" i="121"/>
  <c r="I237" i="121"/>
  <c r="J237" i="121"/>
  <c r="C238" i="121"/>
  <c r="D238" i="121"/>
  <c r="E238" i="121"/>
  <c r="F238" i="121"/>
  <c r="H238" i="121"/>
  <c r="I238" i="121"/>
  <c r="J238" i="121"/>
  <c r="C239" i="121"/>
  <c r="D239" i="121"/>
  <c r="E239" i="121"/>
  <c r="F239" i="121"/>
  <c r="H239" i="121"/>
  <c r="I239" i="121"/>
  <c r="J239" i="121"/>
  <c r="C240" i="121"/>
  <c r="D240" i="121"/>
  <c r="E240" i="121"/>
  <c r="F240" i="121"/>
  <c r="H240" i="121"/>
  <c r="I240" i="121"/>
  <c r="J240" i="121"/>
  <c r="C241" i="121"/>
  <c r="D241" i="121"/>
  <c r="E241" i="121"/>
  <c r="F241" i="121"/>
  <c r="H241" i="121"/>
  <c r="I241" i="121"/>
  <c r="J241" i="121"/>
  <c r="C242" i="121"/>
  <c r="D242" i="121"/>
  <c r="E242" i="121"/>
  <c r="F242" i="121"/>
  <c r="H242" i="121"/>
  <c r="I242" i="121"/>
  <c r="J242" i="121"/>
  <c r="C243" i="121"/>
  <c r="D243" i="121"/>
  <c r="E243" i="121"/>
  <c r="F243" i="121"/>
  <c r="H243" i="121"/>
  <c r="I243" i="121"/>
  <c r="J243" i="121"/>
  <c r="C244" i="121"/>
  <c r="D244" i="121"/>
  <c r="E244" i="121"/>
  <c r="F244" i="121"/>
  <c r="H244" i="121"/>
  <c r="I244" i="121"/>
  <c r="J244" i="121"/>
  <c r="C245" i="121"/>
  <c r="D245" i="121"/>
  <c r="E245" i="121"/>
  <c r="F245" i="121"/>
  <c r="H245" i="121"/>
  <c r="I245" i="121"/>
  <c r="J245" i="121"/>
  <c r="C246" i="121"/>
  <c r="D246" i="121"/>
  <c r="E246" i="121"/>
  <c r="F246" i="121"/>
  <c r="H246" i="121"/>
  <c r="I246" i="121"/>
  <c r="J246" i="121"/>
  <c r="C247" i="121"/>
  <c r="D247" i="121"/>
  <c r="E247" i="121"/>
  <c r="F247" i="121"/>
  <c r="H247" i="121"/>
  <c r="I247" i="121"/>
  <c r="J247" i="121"/>
  <c r="C248" i="121"/>
  <c r="D248" i="121"/>
  <c r="E248" i="121"/>
  <c r="F248" i="121"/>
  <c r="H248" i="121"/>
  <c r="I248" i="121"/>
  <c r="J248" i="121"/>
  <c r="C249" i="121"/>
  <c r="D249" i="121"/>
  <c r="E249" i="121"/>
  <c r="F249" i="121"/>
  <c r="H249" i="121"/>
  <c r="I249" i="121"/>
  <c r="J249" i="121"/>
  <c r="C250" i="121"/>
  <c r="D250" i="121"/>
  <c r="E250" i="121"/>
  <c r="F250" i="121"/>
  <c r="H250" i="121"/>
  <c r="I250" i="121"/>
  <c r="J250" i="121"/>
  <c r="C251" i="121"/>
  <c r="D251" i="121"/>
  <c r="E251" i="121"/>
  <c r="F251" i="121"/>
  <c r="H251" i="121"/>
  <c r="I251" i="121"/>
  <c r="J251" i="121"/>
  <c r="C252" i="121"/>
  <c r="D252" i="121"/>
  <c r="E252" i="121"/>
  <c r="F252" i="121"/>
  <c r="H252" i="121"/>
  <c r="I252" i="121"/>
  <c r="J252" i="121"/>
  <c r="C253" i="121"/>
  <c r="D253" i="121"/>
  <c r="E253" i="121"/>
  <c r="F253" i="121"/>
  <c r="H253" i="121"/>
  <c r="I253" i="121"/>
  <c r="J253" i="121"/>
  <c r="C254" i="121"/>
  <c r="D254" i="121"/>
  <c r="E254" i="121"/>
  <c r="F254" i="121"/>
  <c r="H254" i="121"/>
  <c r="I254" i="121"/>
  <c r="J254" i="121"/>
  <c r="C255" i="121"/>
  <c r="D255" i="121"/>
  <c r="E255" i="121"/>
  <c r="F255" i="121"/>
  <c r="H255" i="121"/>
  <c r="I255" i="121"/>
  <c r="J255" i="121"/>
  <c r="C256" i="121"/>
  <c r="D256" i="121"/>
  <c r="E256" i="121"/>
  <c r="F256" i="121"/>
  <c r="H256" i="121"/>
  <c r="I256" i="121"/>
  <c r="J256" i="121"/>
  <c r="C257" i="121"/>
  <c r="D257" i="121"/>
  <c r="E257" i="121"/>
  <c r="F257" i="121"/>
  <c r="H257" i="121"/>
  <c r="I257" i="121"/>
  <c r="J257" i="121"/>
  <c r="C258" i="121"/>
  <c r="D258" i="121"/>
  <c r="E258" i="121"/>
  <c r="F258" i="121"/>
  <c r="H258" i="121"/>
  <c r="I258" i="121"/>
  <c r="J258" i="121"/>
  <c r="C259" i="121"/>
  <c r="D259" i="121"/>
  <c r="E259" i="121"/>
  <c r="F259" i="121"/>
  <c r="H259" i="121"/>
  <c r="I259" i="121"/>
  <c r="J259" i="121"/>
  <c r="C260" i="121"/>
  <c r="D260" i="121"/>
  <c r="E260" i="121"/>
  <c r="F260" i="121"/>
  <c r="H260" i="121"/>
  <c r="I260" i="121"/>
  <c r="J260" i="121"/>
  <c r="C261" i="121"/>
  <c r="D261" i="121"/>
  <c r="E261" i="121"/>
  <c r="F261" i="121"/>
  <c r="H261" i="121"/>
  <c r="I261" i="121"/>
  <c r="J261" i="121"/>
  <c r="C262" i="121"/>
  <c r="D262" i="121"/>
  <c r="E262" i="121"/>
  <c r="F262" i="121"/>
  <c r="H262" i="121"/>
  <c r="I262" i="121"/>
  <c r="J262" i="121"/>
  <c r="C263" i="121"/>
  <c r="D263" i="121"/>
  <c r="E263" i="121"/>
  <c r="F263" i="121"/>
  <c r="H263" i="121"/>
  <c r="I263" i="121"/>
  <c r="J263" i="121"/>
  <c r="C264" i="121"/>
  <c r="D264" i="121"/>
  <c r="E264" i="121"/>
  <c r="F264" i="121"/>
  <c r="H264" i="121"/>
  <c r="I264" i="121"/>
  <c r="J264" i="121"/>
  <c r="C265" i="121"/>
  <c r="D265" i="121"/>
  <c r="E265" i="121"/>
  <c r="F265" i="121"/>
  <c r="H265" i="121"/>
  <c r="I265" i="121"/>
  <c r="J265" i="121"/>
  <c r="C266" i="121"/>
  <c r="D266" i="121"/>
  <c r="E266" i="121"/>
  <c r="F266" i="121"/>
  <c r="H266" i="121"/>
  <c r="I266" i="121"/>
  <c r="J266" i="121"/>
  <c r="C267" i="121"/>
  <c r="D267" i="121"/>
  <c r="E267" i="121"/>
  <c r="F267" i="121"/>
  <c r="H267" i="121"/>
  <c r="I267" i="121"/>
  <c r="J267" i="121"/>
  <c r="C268" i="121"/>
  <c r="D268" i="121"/>
  <c r="E268" i="121"/>
  <c r="F268" i="121"/>
  <c r="H268" i="121"/>
  <c r="I268" i="121"/>
  <c r="J268" i="121"/>
  <c r="C269" i="121"/>
  <c r="D269" i="121"/>
  <c r="E269" i="121"/>
  <c r="F269" i="121"/>
  <c r="H269" i="121"/>
  <c r="I269" i="121"/>
  <c r="J269" i="121"/>
  <c r="C270" i="121"/>
  <c r="D270" i="121"/>
  <c r="E270" i="121"/>
  <c r="F270" i="121"/>
  <c r="H270" i="121"/>
  <c r="I270" i="121"/>
  <c r="J270" i="121"/>
  <c r="C271" i="121"/>
  <c r="D271" i="121"/>
  <c r="E271" i="121"/>
  <c r="F271" i="121"/>
  <c r="H271" i="121"/>
  <c r="I271" i="121"/>
  <c r="J271" i="121"/>
  <c r="C272" i="121"/>
  <c r="D272" i="121"/>
  <c r="E272" i="121"/>
  <c r="F272" i="121"/>
  <c r="H272" i="121"/>
  <c r="I272" i="121"/>
  <c r="J272" i="121"/>
  <c r="C273" i="121"/>
  <c r="D273" i="121"/>
  <c r="E273" i="121"/>
  <c r="F273" i="121"/>
  <c r="H273" i="121"/>
  <c r="I273" i="121"/>
  <c r="J273" i="121"/>
  <c r="C274" i="121"/>
  <c r="D274" i="121"/>
  <c r="E274" i="121"/>
  <c r="F274" i="121"/>
  <c r="H274" i="121"/>
  <c r="I274" i="121"/>
  <c r="J274" i="121"/>
  <c r="C275" i="121"/>
  <c r="D275" i="121"/>
  <c r="E275" i="121"/>
  <c r="F275" i="121"/>
  <c r="H275" i="121"/>
  <c r="I275" i="121"/>
  <c r="J275" i="121"/>
  <c r="C276" i="121"/>
  <c r="D276" i="121"/>
  <c r="E276" i="121"/>
  <c r="F276" i="121"/>
  <c r="H276" i="121"/>
  <c r="I276" i="121"/>
  <c r="J276" i="121"/>
  <c r="C277" i="121"/>
  <c r="D277" i="121"/>
  <c r="E277" i="121"/>
  <c r="F277" i="121"/>
  <c r="H277" i="121"/>
  <c r="I277" i="121"/>
  <c r="J277" i="121"/>
  <c r="C278" i="121"/>
  <c r="D278" i="121"/>
  <c r="E278" i="121"/>
  <c r="F278" i="121"/>
  <c r="H278" i="121"/>
  <c r="I278" i="121"/>
  <c r="J278" i="121"/>
  <c r="C279" i="121"/>
  <c r="D279" i="121"/>
  <c r="E279" i="121"/>
  <c r="F279" i="121"/>
  <c r="H279" i="121"/>
  <c r="I279" i="121"/>
  <c r="J279" i="121"/>
  <c r="C280" i="121"/>
  <c r="D280" i="121"/>
  <c r="E280" i="121"/>
  <c r="F280" i="121"/>
  <c r="H280" i="121"/>
  <c r="I280" i="121"/>
  <c r="J280" i="121"/>
  <c r="C281" i="121"/>
  <c r="D281" i="121"/>
  <c r="E281" i="121"/>
  <c r="F281" i="121"/>
  <c r="H281" i="121"/>
  <c r="I281" i="121"/>
  <c r="J281" i="121"/>
  <c r="C282" i="121"/>
  <c r="D282" i="121"/>
  <c r="E282" i="121"/>
  <c r="F282" i="121"/>
  <c r="H282" i="121"/>
  <c r="I282" i="121"/>
  <c r="J282" i="121"/>
  <c r="C283" i="121"/>
  <c r="D283" i="121"/>
  <c r="E283" i="121"/>
  <c r="F283" i="121"/>
  <c r="H283" i="121"/>
  <c r="I283" i="121"/>
  <c r="J283" i="121"/>
  <c r="C284" i="121"/>
  <c r="D284" i="121"/>
  <c r="E284" i="121"/>
  <c r="F284" i="121"/>
  <c r="H284" i="121"/>
  <c r="I284" i="121"/>
  <c r="J284" i="121"/>
  <c r="C285" i="121"/>
  <c r="D285" i="121"/>
  <c r="E285" i="121"/>
  <c r="F285" i="121"/>
  <c r="H285" i="121"/>
  <c r="I285" i="121"/>
  <c r="J285" i="121"/>
  <c r="C286" i="121"/>
  <c r="D286" i="121"/>
  <c r="E286" i="121"/>
  <c r="F286" i="121"/>
  <c r="H286" i="121"/>
  <c r="I286" i="121"/>
  <c r="J286" i="121"/>
  <c r="C287" i="121"/>
  <c r="D287" i="121"/>
  <c r="E287" i="121"/>
  <c r="F287" i="121"/>
  <c r="H287" i="121"/>
  <c r="I287" i="121"/>
  <c r="J287" i="121"/>
  <c r="C288" i="121"/>
  <c r="D288" i="121"/>
  <c r="E288" i="121"/>
  <c r="F288" i="121"/>
  <c r="H288" i="121"/>
  <c r="I288" i="121"/>
  <c r="J288" i="121"/>
  <c r="C289" i="121"/>
  <c r="D289" i="121"/>
  <c r="E289" i="121"/>
  <c r="F289" i="121"/>
  <c r="H289" i="121"/>
  <c r="I289" i="121"/>
  <c r="J289" i="121"/>
  <c r="C290" i="121"/>
  <c r="D290" i="121"/>
  <c r="E290" i="121"/>
  <c r="F290" i="121"/>
  <c r="H290" i="121"/>
  <c r="I290" i="121"/>
  <c r="J290" i="121"/>
  <c r="C291" i="121"/>
  <c r="D291" i="121"/>
  <c r="E291" i="121"/>
  <c r="F291" i="121"/>
  <c r="H291" i="121"/>
  <c r="I291" i="121"/>
  <c r="J291" i="121"/>
  <c r="C292" i="121"/>
  <c r="D292" i="121"/>
  <c r="E292" i="121"/>
  <c r="F292" i="121"/>
  <c r="H292" i="121"/>
  <c r="I292" i="121"/>
  <c r="J292" i="121"/>
  <c r="C293" i="121"/>
  <c r="D293" i="121"/>
  <c r="E293" i="121"/>
  <c r="F293" i="121"/>
  <c r="H293" i="121"/>
  <c r="I293" i="121"/>
  <c r="J293" i="121"/>
  <c r="C294" i="121"/>
  <c r="D294" i="121"/>
  <c r="E294" i="121"/>
  <c r="F294" i="121"/>
  <c r="H294" i="121"/>
  <c r="I294" i="121"/>
  <c r="J294" i="121"/>
  <c r="C295" i="121"/>
  <c r="D295" i="121"/>
  <c r="E295" i="121"/>
  <c r="F295" i="121"/>
  <c r="H295" i="121"/>
  <c r="I295" i="121"/>
  <c r="J295" i="121"/>
  <c r="C296" i="121"/>
  <c r="D296" i="121"/>
  <c r="E296" i="121"/>
  <c r="F296" i="121"/>
  <c r="H296" i="121"/>
  <c r="I296" i="121"/>
  <c r="J296" i="121"/>
  <c r="C297" i="121"/>
  <c r="D297" i="121"/>
  <c r="E297" i="121"/>
  <c r="F297" i="121"/>
  <c r="H297" i="121"/>
  <c r="I297" i="121"/>
  <c r="J297" i="121"/>
  <c r="C298" i="121"/>
  <c r="D298" i="121"/>
  <c r="E298" i="121"/>
  <c r="F298" i="121"/>
  <c r="H298" i="121"/>
  <c r="I298" i="121"/>
  <c r="J298" i="121"/>
  <c r="C299" i="121"/>
  <c r="D299" i="121"/>
  <c r="E299" i="121"/>
  <c r="F299" i="121"/>
  <c r="H299" i="121"/>
  <c r="I299" i="121"/>
  <c r="J299" i="121"/>
  <c r="C300" i="121"/>
  <c r="D300" i="121"/>
  <c r="E300" i="121"/>
  <c r="F300" i="121"/>
  <c r="H300" i="121"/>
  <c r="I300" i="121"/>
  <c r="J300" i="121"/>
  <c r="C301" i="121"/>
  <c r="D301" i="121"/>
  <c r="E301" i="121"/>
  <c r="F301" i="121"/>
  <c r="H301" i="121"/>
  <c r="I301" i="121"/>
  <c r="J301" i="121"/>
  <c r="C302" i="121"/>
  <c r="D302" i="121"/>
  <c r="E302" i="121"/>
  <c r="F302" i="121"/>
  <c r="H302" i="121"/>
  <c r="I302" i="121"/>
  <c r="J302" i="121"/>
  <c r="C303" i="121"/>
  <c r="D303" i="121"/>
  <c r="E303" i="121"/>
  <c r="F303" i="121"/>
  <c r="H303" i="121"/>
  <c r="I303" i="121"/>
  <c r="J303" i="121"/>
  <c r="C304" i="121"/>
  <c r="D304" i="121"/>
  <c r="E304" i="121"/>
  <c r="F304" i="121"/>
  <c r="H304" i="121"/>
  <c r="I304" i="121"/>
  <c r="J304" i="121"/>
  <c r="C305" i="121"/>
  <c r="D305" i="121"/>
  <c r="E305" i="121"/>
  <c r="F305" i="121"/>
  <c r="H305" i="121"/>
  <c r="I305" i="121"/>
  <c r="J305" i="121"/>
  <c r="C306" i="121"/>
  <c r="D306" i="121"/>
  <c r="E306" i="121"/>
  <c r="F306" i="121"/>
  <c r="H306" i="121"/>
  <c r="I306" i="121"/>
  <c r="J306" i="121"/>
  <c r="C307" i="121"/>
  <c r="D307" i="121"/>
  <c r="E307" i="121"/>
  <c r="F307" i="121"/>
  <c r="H307" i="121"/>
  <c r="I307" i="121"/>
  <c r="J307" i="121"/>
  <c r="C308" i="121"/>
  <c r="D308" i="121"/>
  <c r="E308" i="121"/>
  <c r="F308" i="121"/>
  <c r="H308" i="121"/>
  <c r="I308" i="121"/>
  <c r="J308" i="121"/>
  <c r="C309" i="121"/>
  <c r="D309" i="121"/>
  <c r="E309" i="121"/>
  <c r="F309" i="121"/>
  <c r="H309" i="121"/>
  <c r="I309" i="121"/>
  <c r="J309" i="121"/>
  <c r="C310" i="121"/>
  <c r="D310" i="121"/>
  <c r="E310" i="121"/>
  <c r="F310" i="121"/>
  <c r="H310" i="121"/>
  <c r="I310" i="121"/>
  <c r="J310" i="121"/>
  <c r="C311" i="121"/>
  <c r="D311" i="121"/>
  <c r="E311" i="121"/>
  <c r="F311" i="121"/>
  <c r="H311" i="121"/>
  <c r="I311" i="121"/>
  <c r="J311" i="121"/>
  <c r="C312" i="121"/>
  <c r="D312" i="121"/>
  <c r="E312" i="121"/>
  <c r="F312" i="121"/>
  <c r="H312" i="121"/>
  <c r="I312" i="121"/>
  <c r="J312" i="121"/>
  <c r="C313" i="121"/>
  <c r="D313" i="121"/>
  <c r="E313" i="121"/>
  <c r="F313" i="121"/>
  <c r="H313" i="121"/>
  <c r="I313" i="121"/>
  <c r="J313" i="121"/>
  <c r="C314" i="121"/>
  <c r="D314" i="121"/>
  <c r="E314" i="121"/>
  <c r="F314" i="121"/>
  <c r="H314" i="121"/>
  <c r="I314" i="121"/>
  <c r="J314" i="121"/>
  <c r="C315" i="121"/>
  <c r="D315" i="121"/>
  <c r="E315" i="121"/>
  <c r="F315" i="121"/>
  <c r="H315" i="121"/>
  <c r="I315" i="121"/>
  <c r="J315" i="121"/>
  <c r="C316" i="121"/>
  <c r="D316" i="121"/>
  <c r="E316" i="121"/>
  <c r="F316" i="121"/>
  <c r="H316" i="121"/>
  <c r="I316" i="121"/>
  <c r="J316" i="121"/>
  <c r="C317" i="121"/>
  <c r="D317" i="121"/>
  <c r="E317" i="121"/>
  <c r="F317" i="121"/>
  <c r="H317" i="121"/>
  <c r="I317" i="121"/>
  <c r="J317" i="121"/>
  <c r="C318" i="121"/>
  <c r="D318" i="121"/>
  <c r="E318" i="121"/>
  <c r="F318" i="121"/>
  <c r="H318" i="121"/>
  <c r="I318" i="121"/>
  <c r="J318" i="121"/>
  <c r="C319" i="121"/>
  <c r="D319" i="121"/>
  <c r="E319" i="121"/>
  <c r="F319" i="121"/>
  <c r="H319" i="121"/>
  <c r="I319" i="121"/>
  <c r="J319" i="121"/>
  <c r="C320" i="121"/>
  <c r="D320" i="121"/>
  <c r="E320" i="121"/>
  <c r="F320" i="121"/>
  <c r="H320" i="121"/>
  <c r="I320" i="121"/>
  <c r="J320" i="121"/>
  <c r="C321" i="121"/>
  <c r="D321" i="121"/>
  <c r="E321" i="121"/>
  <c r="F321" i="121"/>
  <c r="H321" i="121"/>
  <c r="I321" i="121"/>
  <c r="J321" i="121"/>
  <c r="C322" i="121"/>
  <c r="D322" i="121"/>
  <c r="E322" i="121"/>
  <c r="F322" i="121"/>
  <c r="H322" i="121"/>
  <c r="I322" i="121"/>
  <c r="J322" i="121"/>
  <c r="C323" i="121"/>
  <c r="D323" i="121"/>
  <c r="E323" i="121"/>
  <c r="F323" i="121"/>
  <c r="H323" i="121"/>
  <c r="I323" i="121"/>
  <c r="J323" i="121"/>
  <c r="C324" i="121"/>
  <c r="D324" i="121"/>
  <c r="E324" i="121"/>
  <c r="F324" i="121"/>
  <c r="H324" i="121"/>
  <c r="I324" i="121"/>
  <c r="J324" i="121"/>
  <c r="C325" i="121"/>
  <c r="D325" i="121"/>
  <c r="E325" i="121"/>
  <c r="F325" i="121"/>
  <c r="H325" i="121"/>
  <c r="I325" i="121"/>
  <c r="J325" i="121"/>
  <c r="C326" i="121"/>
  <c r="D326" i="121"/>
  <c r="E326" i="121"/>
  <c r="F326" i="121"/>
  <c r="H326" i="121"/>
  <c r="I326" i="121"/>
  <c r="J326" i="121"/>
  <c r="C327" i="121"/>
  <c r="D327" i="121"/>
  <c r="E327" i="121"/>
  <c r="F327" i="121"/>
  <c r="H327" i="121"/>
  <c r="I327" i="121"/>
  <c r="J327" i="121"/>
  <c r="C328" i="121"/>
  <c r="D328" i="121"/>
  <c r="E328" i="121"/>
  <c r="F328" i="121"/>
  <c r="H328" i="121"/>
  <c r="I328" i="121"/>
  <c r="J328" i="121"/>
  <c r="C329" i="121"/>
  <c r="D329" i="121"/>
  <c r="E329" i="121"/>
  <c r="F329" i="121"/>
  <c r="H329" i="121"/>
  <c r="I329" i="121"/>
  <c r="J329" i="121"/>
  <c r="C330" i="121"/>
  <c r="D330" i="121"/>
  <c r="E330" i="121"/>
  <c r="F330" i="121"/>
  <c r="H330" i="121"/>
  <c r="I330" i="121"/>
  <c r="J330" i="121"/>
  <c r="C331" i="121"/>
  <c r="D331" i="121"/>
  <c r="E331" i="121"/>
  <c r="F331" i="121"/>
  <c r="H331" i="121"/>
  <c r="I331" i="121"/>
  <c r="J331" i="121"/>
  <c r="C332" i="121"/>
  <c r="D332" i="121"/>
  <c r="E332" i="121"/>
  <c r="F332" i="121"/>
  <c r="H332" i="121"/>
  <c r="I332" i="121"/>
  <c r="J332" i="121"/>
  <c r="C333" i="121"/>
  <c r="D333" i="121"/>
  <c r="E333" i="121"/>
  <c r="F333" i="121"/>
  <c r="H333" i="121"/>
  <c r="I333" i="121"/>
  <c r="J333" i="121"/>
  <c r="C334" i="121"/>
  <c r="D334" i="121"/>
  <c r="E334" i="121"/>
  <c r="F334" i="121"/>
  <c r="H334" i="121"/>
  <c r="I334" i="121"/>
  <c r="J334" i="121"/>
  <c r="C335" i="121"/>
  <c r="D335" i="121"/>
  <c r="E335" i="121"/>
  <c r="F335" i="121"/>
  <c r="H335" i="121"/>
  <c r="I335" i="121"/>
  <c r="J335" i="121"/>
  <c r="C336" i="121"/>
  <c r="D336" i="121"/>
  <c r="E336" i="121"/>
  <c r="F336" i="121"/>
  <c r="H336" i="121"/>
  <c r="I336" i="121"/>
  <c r="J336" i="121"/>
  <c r="C337" i="121"/>
  <c r="D337" i="121"/>
  <c r="E337" i="121"/>
  <c r="F337" i="121"/>
  <c r="H337" i="121"/>
  <c r="I337" i="121"/>
  <c r="J337" i="121"/>
  <c r="C338" i="121"/>
  <c r="D338" i="121"/>
  <c r="E338" i="121"/>
  <c r="F338" i="121"/>
  <c r="H338" i="121"/>
  <c r="I338" i="121"/>
  <c r="J338" i="121"/>
  <c r="C339" i="121"/>
  <c r="D339" i="121"/>
  <c r="E339" i="121"/>
  <c r="F339" i="121"/>
  <c r="H339" i="121"/>
  <c r="I339" i="121"/>
  <c r="J339" i="121"/>
  <c r="C340" i="121"/>
  <c r="D340" i="121"/>
  <c r="E340" i="121"/>
  <c r="F340" i="121"/>
  <c r="H340" i="121"/>
  <c r="I340" i="121"/>
  <c r="J340" i="121"/>
  <c r="C341" i="121"/>
  <c r="D341" i="121"/>
  <c r="E341" i="121"/>
  <c r="F341" i="121"/>
  <c r="H341" i="121"/>
  <c r="I341" i="121"/>
  <c r="J341" i="121"/>
  <c r="C342" i="121"/>
  <c r="D342" i="121"/>
  <c r="E342" i="121"/>
  <c r="F342" i="121"/>
  <c r="H342" i="121"/>
  <c r="I342" i="121"/>
  <c r="J342" i="121"/>
  <c r="C343" i="121"/>
  <c r="D343" i="121"/>
  <c r="E343" i="121"/>
  <c r="F343" i="121"/>
  <c r="H343" i="121"/>
  <c r="I343" i="121"/>
  <c r="J343" i="121"/>
  <c r="C344" i="121"/>
  <c r="D344" i="121"/>
  <c r="E344" i="121"/>
  <c r="F344" i="121"/>
  <c r="H344" i="121"/>
  <c r="I344" i="121"/>
  <c r="J344" i="121"/>
  <c r="C345" i="121"/>
  <c r="D345" i="121"/>
  <c r="E345" i="121"/>
  <c r="F345" i="121"/>
  <c r="H345" i="121"/>
  <c r="I345" i="121"/>
  <c r="J345" i="121"/>
  <c r="C346" i="121"/>
  <c r="D346" i="121"/>
  <c r="E346" i="121"/>
  <c r="F346" i="121"/>
  <c r="H346" i="121"/>
  <c r="I346" i="121"/>
  <c r="J346" i="121"/>
  <c r="C347" i="121"/>
  <c r="D347" i="121"/>
  <c r="E347" i="121"/>
  <c r="F347" i="121"/>
  <c r="H347" i="121"/>
  <c r="I347" i="121"/>
  <c r="J347" i="121"/>
  <c r="C348" i="121"/>
  <c r="D348" i="121"/>
  <c r="E348" i="121"/>
  <c r="F348" i="121"/>
  <c r="H348" i="121"/>
  <c r="I348" i="121"/>
  <c r="J348" i="121"/>
  <c r="C349" i="121"/>
  <c r="D349" i="121"/>
  <c r="E349" i="121"/>
  <c r="F349" i="121"/>
  <c r="H349" i="121"/>
  <c r="I349" i="121"/>
  <c r="J349" i="121"/>
  <c r="C350" i="121"/>
  <c r="D350" i="121"/>
  <c r="E350" i="121"/>
  <c r="F350" i="121"/>
  <c r="H350" i="121"/>
  <c r="I350" i="121"/>
  <c r="J350" i="121"/>
  <c r="C351" i="121"/>
  <c r="D351" i="121"/>
  <c r="E351" i="121"/>
  <c r="F351" i="121"/>
  <c r="H351" i="121"/>
  <c r="I351" i="121"/>
  <c r="J351" i="121"/>
  <c r="C352" i="121"/>
  <c r="D352" i="121"/>
  <c r="E352" i="121"/>
  <c r="F352" i="121"/>
  <c r="H352" i="121"/>
  <c r="I352" i="121"/>
  <c r="J352" i="121"/>
  <c r="C353" i="121"/>
  <c r="D353" i="121"/>
  <c r="E353" i="121"/>
  <c r="F353" i="121"/>
  <c r="H353" i="121"/>
  <c r="I353" i="121"/>
  <c r="J353" i="121"/>
  <c r="C354" i="121"/>
  <c r="D354" i="121"/>
  <c r="E354" i="121"/>
  <c r="F354" i="121"/>
  <c r="H354" i="121"/>
  <c r="I354" i="121"/>
  <c r="J354" i="121"/>
  <c r="C355" i="121"/>
  <c r="D355" i="121"/>
  <c r="E355" i="121"/>
  <c r="F355" i="121"/>
  <c r="H355" i="121"/>
  <c r="I355" i="121"/>
  <c r="J355" i="121"/>
  <c r="C356" i="121"/>
  <c r="D356" i="121"/>
  <c r="E356" i="121"/>
  <c r="F356" i="121"/>
  <c r="H356" i="121"/>
  <c r="I356" i="121"/>
  <c r="J356" i="121"/>
  <c r="C357" i="121"/>
  <c r="D357" i="121"/>
  <c r="E357" i="121"/>
  <c r="F357" i="121"/>
  <c r="H357" i="121"/>
  <c r="I357" i="121"/>
  <c r="J357" i="121"/>
  <c r="C358" i="121"/>
  <c r="D358" i="121"/>
  <c r="E358" i="121"/>
  <c r="F358" i="121"/>
  <c r="H358" i="121"/>
  <c r="I358" i="121"/>
  <c r="J358" i="121"/>
  <c r="C359" i="121"/>
  <c r="D359" i="121"/>
  <c r="E359" i="121"/>
  <c r="F359" i="121"/>
  <c r="H359" i="121"/>
  <c r="I359" i="121"/>
  <c r="J359" i="121"/>
  <c r="C360" i="121"/>
  <c r="D360" i="121"/>
  <c r="E360" i="121"/>
  <c r="F360" i="121"/>
  <c r="H360" i="121"/>
  <c r="I360" i="121"/>
  <c r="J360" i="121"/>
  <c r="C361" i="121"/>
  <c r="D361" i="121"/>
  <c r="E361" i="121"/>
  <c r="F361" i="121"/>
  <c r="H361" i="121"/>
  <c r="I361" i="121"/>
  <c r="J361" i="121"/>
  <c r="C362" i="121"/>
  <c r="D362" i="121"/>
  <c r="E362" i="121"/>
  <c r="F362" i="121"/>
  <c r="H362" i="121"/>
  <c r="I362" i="121"/>
  <c r="J362" i="121"/>
  <c r="C363" i="121"/>
  <c r="D363" i="121"/>
  <c r="E363" i="121"/>
  <c r="F363" i="121"/>
  <c r="H363" i="121"/>
  <c r="I363" i="121"/>
  <c r="J363" i="121"/>
  <c r="C364" i="121"/>
  <c r="D364" i="121"/>
  <c r="E364" i="121"/>
  <c r="F364" i="121"/>
  <c r="H364" i="121"/>
  <c r="I364" i="121"/>
  <c r="J364" i="121"/>
  <c r="C365" i="121"/>
  <c r="D365" i="121"/>
  <c r="E365" i="121"/>
  <c r="F365" i="121"/>
  <c r="H365" i="121"/>
  <c r="I365" i="121"/>
  <c r="J365" i="121"/>
  <c r="C366" i="121"/>
  <c r="D366" i="121"/>
  <c r="E366" i="121"/>
  <c r="F366" i="121"/>
  <c r="H366" i="121"/>
  <c r="I366" i="121"/>
  <c r="J366" i="121"/>
  <c r="C367" i="121"/>
  <c r="D367" i="121"/>
  <c r="E367" i="121"/>
  <c r="F367" i="121"/>
  <c r="H367" i="121"/>
  <c r="I367" i="121"/>
  <c r="J367" i="121"/>
  <c r="C368" i="121"/>
  <c r="D368" i="121"/>
  <c r="E368" i="121"/>
  <c r="F368" i="121"/>
  <c r="H368" i="121"/>
  <c r="I368" i="121"/>
  <c r="J368" i="121"/>
  <c r="C369" i="121"/>
  <c r="D369" i="121"/>
  <c r="E369" i="121"/>
  <c r="F369" i="121"/>
  <c r="H369" i="121"/>
  <c r="I369" i="121"/>
  <c r="J369" i="121"/>
  <c r="C370" i="121"/>
  <c r="D370" i="121"/>
  <c r="E370" i="121"/>
  <c r="F370" i="121"/>
  <c r="H370" i="121"/>
  <c r="I370" i="121"/>
  <c r="J370" i="121"/>
  <c r="C371" i="121"/>
  <c r="D371" i="121"/>
  <c r="E371" i="121"/>
  <c r="F371" i="121"/>
  <c r="H371" i="121"/>
  <c r="I371" i="121"/>
  <c r="J371" i="121"/>
  <c r="C372" i="121"/>
  <c r="D372" i="121"/>
  <c r="E372" i="121"/>
  <c r="F372" i="121"/>
  <c r="H372" i="121"/>
  <c r="I372" i="121"/>
  <c r="J372" i="121"/>
  <c r="C373" i="121"/>
  <c r="D373" i="121"/>
  <c r="E373" i="121"/>
  <c r="F373" i="121"/>
  <c r="H373" i="121"/>
  <c r="I373" i="121"/>
  <c r="J373" i="121"/>
  <c r="C374" i="121"/>
  <c r="D374" i="121"/>
  <c r="E374" i="121"/>
  <c r="F374" i="121"/>
  <c r="H374" i="121"/>
  <c r="I374" i="121"/>
  <c r="J374" i="121"/>
  <c r="C375" i="121"/>
  <c r="D375" i="121"/>
  <c r="E375" i="121"/>
  <c r="F375" i="121"/>
  <c r="H375" i="121"/>
  <c r="I375" i="121"/>
  <c r="J375" i="121"/>
  <c r="C376" i="121"/>
  <c r="D376" i="121"/>
  <c r="E376" i="121"/>
  <c r="F376" i="121"/>
  <c r="H376" i="121"/>
  <c r="I376" i="121"/>
  <c r="J376" i="121"/>
  <c r="C377" i="121"/>
  <c r="D377" i="121"/>
  <c r="E377" i="121"/>
  <c r="F377" i="121"/>
  <c r="H377" i="121"/>
  <c r="I377" i="121"/>
  <c r="J377" i="121"/>
  <c r="C378" i="121"/>
  <c r="D378" i="121"/>
  <c r="E378" i="121"/>
  <c r="F378" i="121"/>
  <c r="H378" i="121"/>
  <c r="I378" i="121"/>
  <c r="J378" i="121"/>
  <c r="C379" i="121"/>
  <c r="D379" i="121"/>
  <c r="E379" i="121"/>
  <c r="F379" i="121"/>
  <c r="H379" i="121"/>
  <c r="I379" i="121"/>
  <c r="J379" i="121"/>
  <c r="C380" i="121"/>
  <c r="D380" i="121"/>
  <c r="E380" i="121"/>
  <c r="F380" i="121"/>
  <c r="H380" i="121"/>
  <c r="I380" i="121"/>
  <c r="J380" i="121"/>
  <c r="C381" i="121"/>
  <c r="D381" i="121"/>
  <c r="E381" i="121"/>
  <c r="F381" i="121"/>
  <c r="H381" i="121"/>
  <c r="I381" i="121"/>
  <c r="J381" i="121"/>
  <c r="C382" i="121"/>
  <c r="D382" i="121"/>
  <c r="E382" i="121"/>
  <c r="F382" i="121"/>
  <c r="H382" i="121"/>
  <c r="I382" i="121"/>
  <c r="J382" i="121"/>
  <c r="C383" i="121"/>
  <c r="D383" i="121"/>
  <c r="E383" i="121"/>
  <c r="F383" i="121"/>
  <c r="H383" i="121"/>
  <c r="I383" i="121"/>
  <c r="J383" i="121"/>
  <c r="C384" i="121"/>
  <c r="D384" i="121"/>
  <c r="E384" i="121"/>
  <c r="F384" i="121"/>
  <c r="H384" i="121"/>
  <c r="I384" i="121"/>
  <c r="J384" i="121"/>
  <c r="C385" i="121"/>
  <c r="D385" i="121"/>
  <c r="E385" i="121"/>
  <c r="F385" i="121"/>
  <c r="H385" i="121"/>
  <c r="I385" i="121"/>
  <c r="J385" i="121"/>
  <c r="C386" i="121"/>
  <c r="D386" i="121"/>
  <c r="E386" i="121"/>
  <c r="F386" i="121"/>
  <c r="H386" i="121"/>
  <c r="I386" i="121"/>
  <c r="J386" i="121"/>
  <c r="C387" i="121"/>
  <c r="D387" i="121"/>
  <c r="E387" i="121"/>
  <c r="F387" i="121"/>
  <c r="H387" i="121"/>
  <c r="I387" i="121"/>
  <c r="J387" i="121"/>
  <c r="C388" i="121"/>
  <c r="D388" i="121"/>
  <c r="E388" i="121"/>
  <c r="F388" i="121"/>
  <c r="H388" i="121"/>
  <c r="I388" i="121"/>
  <c r="J388" i="121"/>
  <c r="C389" i="121"/>
  <c r="D389" i="121"/>
  <c r="E389" i="121"/>
  <c r="F389" i="121"/>
  <c r="H389" i="121"/>
  <c r="I389" i="121"/>
  <c r="J389" i="121"/>
  <c r="C390" i="121"/>
  <c r="D390" i="121"/>
  <c r="E390" i="121"/>
  <c r="F390" i="121"/>
  <c r="H390" i="121"/>
  <c r="I390" i="121"/>
  <c r="J390" i="121"/>
  <c r="C391" i="121"/>
  <c r="D391" i="121"/>
  <c r="E391" i="121"/>
  <c r="F391" i="121"/>
  <c r="H391" i="121"/>
  <c r="I391" i="121"/>
  <c r="J391" i="121"/>
  <c r="C392" i="121"/>
  <c r="D392" i="121"/>
  <c r="E392" i="121"/>
  <c r="F392" i="121"/>
  <c r="H392" i="121"/>
  <c r="I392" i="121"/>
  <c r="J392" i="121"/>
  <c r="C393" i="121"/>
  <c r="D393" i="121"/>
  <c r="E393" i="121"/>
  <c r="F393" i="121"/>
  <c r="H393" i="121"/>
  <c r="I393" i="121"/>
  <c r="J393" i="121"/>
  <c r="C394" i="121"/>
  <c r="D394" i="121"/>
  <c r="E394" i="121"/>
  <c r="F394" i="121"/>
  <c r="H394" i="121"/>
  <c r="I394" i="121"/>
  <c r="J394" i="121"/>
  <c r="C395" i="121"/>
  <c r="D395" i="121"/>
  <c r="E395" i="121"/>
  <c r="F395" i="121"/>
  <c r="H395" i="121"/>
  <c r="I395" i="121"/>
  <c r="J395" i="121"/>
  <c r="C396" i="121"/>
  <c r="D396" i="121"/>
  <c r="E396" i="121"/>
  <c r="F396" i="121"/>
  <c r="H396" i="121"/>
  <c r="I396" i="121"/>
  <c r="J396" i="121"/>
  <c r="C397" i="121"/>
  <c r="D397" i="121"/>
  <c r="E397" i="121"/>
  <c r="F397" i="121"/>
  <c r="H397" i="121"/>
  <c r="I397" i="121"/>
  <c r="J397" i="121"/>
  <c r="C398" i="121"/>
  <c r="D398" i="121"/>
  <c r="E398" i="121"/>
  <c r="F398" i="121"/>
  <c r="H398" i="121"/>
  <c r="I398" i="121"/>
  <c r="J398" i="121"/>
  <c r="C399" i="121"/>
  <c r="D399" i="121"/>
  <c r="E399" i="121"/>
  <c r="F399" i="121"/>
  <c r="H399" i="121"/>
  <c r="I399" i="121"/>
  <c r="J399" i="121"/>
  <c r="C400" i="121"/>
  <c r="D400" i="121"/>
  <c r="E400" i="121"/>
  <c r="F400" i="121"/>
  <c r="H400" i="121"/>
  <c r="I400" i="121"/>
  <c r="J400" i="121"/>
  <c r="C401" i="121"/>
  <c r="D401" i="121"/>
  <c r="E401" i="121"/>
  <c r="F401" i="121"/>
  <c r="H401" i="121"/>
  <c r="I401" i="121"/>
  <c r="J401" i="121"/>
  <c r="C402" i="121"/>
  <c r="D402" i="121"/>
  <c r="E402" i="121"/>
  <c r="F402" i="121"/>
  <c r="H402" i="121"/>
  <c r="I402" i="121"/>
  <c r="J402" i="121"/>
  <c r="C403" i="121"/>
  <c r="D403" i="121"/>
  <c r="E403" i="121"/>
  <c r="F403" i="121"/>
  <c r="H403" i="121"/>
  <c r="I403" i="121"/>
  <c r="J403" i="121"/>
  <c r="C404" i="121"/>
  <c r="D404" i="121"/>
  <c r="E404" i="121"/>
  <c r="F404" i="121"/>
  <c r="H404" i="121"/>
  <c r="I404" i="121"/>
  <c r="J404" i="121"/>
  <c r="C405" i="121"/>
  <c r="D405" i="121"/>
  <c r="E405" i="121"/>
  <c r="F405" i="121"/>
  <c r="H405" i="121"/>
  <c r="I405" i="121"/>
  <c r="J405" i="121"/>
  <c r="C406" i="121"/>
  <c r="D406" i="121"/>
  <c r="E406" i="121"/>
  <c r="F406" i="121"/>
  <c r="H406" i="121"/>
  <c r="I406" i="121"/>
  <c r="J406" i="121"/>
  <c r="C407" i="121"/>
  <c r="D407" i="121"/>
  <c r="E407" i="121"/>
  <c r="F407" i="121"/>
  <c r="H407" i="121"/>
  <c r="I407" i="121"/>
  <c r="J407" i="121"/>
  <c r="E408" i="121"/>
  <c r="C409" i="121"/>
  <c r="D409" i="121"/>
  <c r="E409" i="121"/>
  <c r="T4" i="122"/>
  <c r="S5" i="122"/>
  <c r="T5" i="122"/>
  <c r="S6" i="122"/>
  <c r="T6" i="122"/>
  <c r="H8" i="122"/>
  <c r="T9" i="122"/>
  <c r="H10" i="122"/>
  <c r="T10" i="122"/>
  <c r="T15" i="122"/>
  <c r="T16" i="122"/>
  <c r="I17" i="122"/>
  <c r="J17" i="122"/>
  <c r="T17" i="122"/>
  <c r="F18" i="122"/>
  <c r="T18" i="122"/>
  <c r="J19" i="122"/>
  <c r="T19" i="122"/>
  <c r="J20" i="122"/>
  <c r="T20" i="122"/>
  <c r="J21" i="122"/>
  <c r="T21" i="122"/>
  <c r="B22" i="122"/>
  <c r="J23" i="122"/>
  <c r="J24" i="122"/>
  <c r="T24" i="122"/>
  <c r="J25" i="122"/>
  <c r="J26" i="122"/>
  <c r="F27" i="122"/>
  <c r="H27" i="122"/>
  <c r="I27" i="122"/>
  <c r="J27" i="122"/>
  <c r="J28" i="122"/>
  <c r="H29" i="122"/>
  <c r="I29" i="122"/>
  <c r="J29" i="122"/>
  <c r="T29" i="122"/>
  <c r="H30" i="122"/>
  <c r="I30" i="122"/>
  <c r="J30" i="122"/>
  <c r="T30" i="122"/>
  <c r="J31" i="122"/>
  <c r="T31" i="122"/>
  <c r="B32" i="122"/>
  <c r="H32" i="122"/>
  <c r="T32" i="122"/>
  <c r="F33" i="122"/>
  <c r="F34" i="122"/>
  <c r="H34" i="122"/>
  <c r="I34" i="122"/>
  <c r="J34" i="122"/>
  <c r="F35" i="122"/>
  <c r="H35" i="122"/>
  <c r="I35" i="122"/>
  <c r="J35" i="122"/>
  <c r="J36" i="122"/>
  <c r="H37" i="122"/>
  <c r="I37" i="122"/>
  <c r="J37" i="122"/>
  <c r="B38" i="122"/>
  <c r="H38" i="122"/>
  <c r="H40" i="122"/>
  <c r="F41" i="122"/>
  <c r="O41" i="122"/>
  <c r="S41" i="122"/>
  <c r="B42" i="122"/>
  <c r="H42" i="122"/>
  <c r="O42" i="122"/>
  <c r="S42" i="122"/>
  <c r="F47" i="122"/>
  <c r="C48" i="122"/>
  <c r="D48" i="122"/>
  <c r="E48" i="122"/>
  <c r="F48" i="122"/>
  <c r="H48" i="122"/>
  <c r="I48" i="122"/>
  <c r="J48" i="122"/>
  <c r="V48" i="122"/>
  <c r="W48" i="122"/>
  <c r="X48" i="122"/>
  <c r="C49" i="122"/>
  <c r="D49" i="122"/>
  <c r="E49" i="122"/>
  <c r="F49" i="122"/>
  <c r="H49" i="122"/>
  <c r="I49" i="122"/>
  <c r="J49" i="122"/>
  <c r="C50" i="122"/>
  <c r="D50" i="122"/>
  <c r="E50" i="122"/>
  <c r="F50" i="122"/>
  <c r="H50" i="122"/>
  <c r="I50" i="122"/>
  <c r="J50" i="122"/>
  <c r="C51" i="122"/>
  <c r="D51" i="122"/>
  <c r="E51" i="122"/>
  <c r="F51" i="122"/>
  <c r="H51" i="122"/>
  <c r="I51" i="122"/>
  <c r="J51" i="122"/>
  <c r="C52" i="122"/>
  <c r="D52" i="122"/>
  <c r="E52" i="122"/>
  <c r="F52" i="122"/>
  <c r="H52" i="122"/>
  <c r="I52" i="122"/>
  <c r="J52" i="122"/>
  <c r="T52" i="122"/>
  <c r="X52" i="122"/>
  <c r="C53" i="122"/>
  <c r="D53" i="122"/>
  <c r="E53" i="122"/>
  <c r="F53" i="122"/>
  <c r="H53" i="122"/>
  <c r="I53" i="122"/>
  <c r="J53" i="122"/>
  <c r="C54" i="122"/>
  <c r="D54" i="122"/>
  <c r="E54" i="122"/>
  <c r="F54" i="122"/>
  <c r="H54" i="122"/>
  <c r="I54" i="122"/>
  <c r="J54" i="122"/>
  <c r="C55" i="122"/>
  <c r="D55" i="122"/>
  <c r="E55" i="122"/>
  <c r="F55" i="122"/>
  <c r="H55" i="122"/>
  <c r="I55" i="122"/>
  <c r="J55" i="122"/>
  <c r="W55" i="122"/>
  <c r="C56" i="122"/>
  <c r="D56" i="122"/>
  <c r="E56" i="122"/>
  <c r="F56" i="122"/>
  <c r="H56" i="122"/>
  <c r="I56" i="122"/>
  <c r="J56" i="122"/>
  <c r="C57" i="122"/>
  <c r="D57" i="122"/>
  <c r="E57" i="122"/>
  <c r="F57" i="122"/>
  <c r="H57" i="122"/>
  <c r="I57" i="122"/>
  <c r="J57" i="122"/>
  <c r="V57" i="122"/>
  <c r="C58" i="122"/>
  <c r="D58" i="122"/>
  <c r="E58" i="122"/>
  <c r="F58" i="122"/>
  <c r="H58" i="122"/>
  <c r="I58" i="122"/>
  <c r="J58" i="122"/>
  <c r="C59" i="122"/>
  <c r="D59" i="122"/>
  <c r="E59" i="122"/>
  <c r="F59" i="122"/>
  <c r="H59" i="122"/>
  <c r="I59" i="122"/>
  <c r="J59" i="122"/>
  <c r="T59" i="122"/>
  <c r="C60" i="122"/>
  <c r="D60" i="122"/>
  <c r="E60" i="122"/>
  <c r="F60" i="122"/>
  <c r="H60" i="122"/>
  <c r="I60" i="122"/>
  <c r="J60" i="122"/>
  <c r="C61" i="122"/>
  <c r="D61" i="122"/>
  <c r="E61" i="122"/>
  <c r="F61" i="122"/>
  <c r="H61" i="122"/>
  <c r="I61" i="122"/>
  <c r="J61" i="122"/>
  <c r="T61" i="122"/>
  <c r="V61" i="122"/>
  <c r="C62" i="122"/>
  <c r="D62" i="122"/>
  <c r="E62" i="122"/>
  <c r="F62" i="122"/>
  <c r="H62" i="122"/>
  <c r="I62" i="122"/>
  <c r="J62" i="122"/>
  <c r="T62" i="122"/>
  <c r="C63" i="122"/>
  <c r="D63" i="122"/>
  <c r="E63" i="122"/>
  <c r="F63" i="122"/>
  <c r="H63" i="122"/>
  <c r="I63" i="122"/>
  <c r="J63" i="122"/>
  <c r="C64" i="122"/>
  <c r="D64" i="122"/>
  <c r="E64" i="122"/>
  <c r="F64" i="122"/>
  <c r="H64" i="122"/>
  <c r="I64" i="122"/>
  <c r="J64" i="122"/>
  <c r="V64" i="122"/>
  <c r="C65" i="122"/>
  <c r="D65" i="122"/>
  <c r="E65" i="122"/>
  <c r="F65" i="122"/>
  <c r="H65" i="122"/>
  <c r="I65" i="122"/>
  <c r="J65" i="122"/>
  <c r="T65" i="122"/>
  <c r="C66" i="122"/>
  <c r="D66" i="122"/>
  <c r="E66" i="122"/>
  <c r="F66" i="122"/>
  <c r="H66" i="122"/>
  <c r="I66" i="122"/>
  <c r="J66" i="122"/>
  <c r="C67" i="122"/>
  <c r="D67" i="122"/>
  <c r="E67" i="122"/>
  <c r="F67" i="122"/>
  <c r="H67" i="122"/>
  <c r="I67" i="122"/>
  <c r="J67" i="122"/>
  <c r="T67" i="122"/>
  <c r="V67" i="122"/>
  <c r="C68" i="122"/>
  <c r="D68" i="122"/>
  <c r="E68" i="122"/>
  <c r="F68" i="122"/>
  <c r="H68" i="122"/>
  <c r="I68" i="122"/>
  <c r="J68" i="122"/>
  <c r="T68" i="122"/>
  <c r="C69" i="122"/>
  <c r="D69" i="122"/>
  <c r="E69" i="122"/>
  <c r="F69" i="122"/>
  <c r="H69" i="122"/>
  <c r="I69" i="122"/>
  <c r="J69" i="122"/>
  <c r="C70" i="122"/>
  <c r="D70" i="122"/>
  <c r="E70" i="122"/>
  <c r="F70" i="122"/>
  <c r="H70" i="122"/>
  <c r="I70" i="122"/>
  <c r="J70" i="122"/>
  <c r="C71" i="122"/>
  <c r="D71" i="122"/>
  <c r="E71" i="122"/>
  <c r="F71" i="122"/>
  <c r="H71" i="122"/>
  <c r="I71" i="122"/>
  <c r="J71" i="122"/>
  <c r="C72" i="122"/>
  <c r="D72" i="122"/>
  <c r="E72" i="122"/>
  <c r="F72" i="122"/>
  <c r="H72" i="122"/>
  <c r="I72" i="122"/>
  <c r="J72" i="122"/>
  <c r="C73" i="122"/>
  <c r="D73" i="122"/>
  <c r="E73" i="122"/>
  <c r="F73" i="122"/>
  <c r="H73" i="122"/>
  <c r="I73" i="122"/>
  <c r="J73" i="122"/>
  <c r="C74" i="122"/>
  <c r="D74" i="122"/>
  <c r="E74" i="122"/>
  <c r="F74" i="122"/>
  <c r="H74" i="122"/>
  <c r="I74" i="122"/>
  <c r="J74" i="122"/>
  <c r="C75" i="122"/>
  <c r="D75" i="122"/>
  <c r="E75" i="122"/>
  <c r="F75" i="122"/>
  <c r="H75" i="122"/>
  <c r="I75" i="122"/>
  <c r="J75" i="122"/>
  <c r="C76" i="122"/>
  <c r="D76" i="122"/>
  <c r="E76" i="122"/>
  <c r="F76" i="122"/>
  <c r="H76" i="122"/>
  <c r="I76" i="122"/>
  <c r="J76" i="122"/>
  <c r="C77" i="122"/>
  <c r="D77" i="122"/>
  <c r="E77" i="122"/>
  <c r="F77" i="122"/>
  <c r="H77" i="122"/>
  <c r="I77" i="122"/>
  <c r="J77" i="122"/>
  <c r="C78" i="122"/>
  <c r="D78" i="122"/>
  <c r="E78" i="122"/>
  <c r="F78" i="122"/>
  <c r="H78" i="122"/>
  <c r="I78" i="122"/>
  <c r="J78" i="122"/>
  <c r="C79" i="122"/>
  <c r="D79" i="122"/>
  <c r="E79" i="122"/>
  <c r="F79" i="122"/>
  <c r="H79" i="122"/>
  <c r="I79" i="122"/>
  <c r="J79" i="122"/>
  <c r="C80" i="122"/>
  <c r="D80" i="122"/>
  <c r="E80" i="122"/>
  <c r="F80" i="122"/>
  <c r="H80" i="122"/>
  <c r="I80" i="122"/>
  <c r="J80" i="122"/>
  <c r="C81" i="122"/>
  <c r="D81" i="122"/>
  <c r="E81" i="122"/>
  <c r="F81" i="122"/>
  <c r="H81" i="122"/>
  <c r="I81" i="122"/>
  <c r="J81" i="122"/>
  <c r="C82" i="122"/>
  <c r="D82" i="122"/>
  <c r="E82" i="122"/>
  <c r="F82" i="122"/>
  <c r="H82" i="122"/>
  <c r="I82" i="122"/>
  <c r="J82" i="122"/>
  <c r="C83" i="122"/>
  <c r="D83" i="122"/>
  <c r="E83" i="122"/>
  <c r="F83" i="122"/>
  <c r="H83" i="122"/>
  <c r="I83" i="122"/>
  <c r="J83" i="122"/>
  <c r="C84" i="122"/>
  <c r="D84" i="122"/>
  <c r="E84" i="122"/>
  <c r="F84" i="122"/>
  <c r="H84" i="122"/>
  <c r="I84" i="122"/>
  <c r="J84" i="122"/>
  <c r="C85" i="122"/>
  <c r="D85" i="122"/>
  <c r="E85" i="122"/>
  <c r="F85" i="122"/>
  <c r="H85" i="122"/>
  <c r="I85" i="122"/>
  <c r="J85" i="122"/>
  <c r="C86" i="122"/>
  <c r="D86" i="122"/>
  <c r="E86" i="122"/>
  <c r="F86" i="122"/>
  <c r="H86" i="122"/>
  <c r="I86" i="122"/>
  <c r="J86" i="122"/>
  <c r="C87" i="122"/>
  <c r="D87" i="122"/>
  <c r="E87" i="122"/>
  <c r="F87" i="122"/>
  <c r="H87" i="122"/>
  <c r="I87" i="122"/>
  <c r="J87" i="122"/>
  <c r="C88" i="122"/>
  <c r="D88" i="122"/>
  <c r="E88" i="122"/>
  <c r="F88" i="122"/>
  <c r="H88" i="122"/>
  <c r="I88" i="122"/>
  <c r="J88" i="122"/>
  <c r="C89" i="122"/>
  <c r="D89" i="122"/>
  <c r="E89" i="122"/>
  <c r="F89" i="122"/>
  <c r="H89" i="122"/>
  <c r="I89" i="122"/>
  <c r="J89" i="122"/>
  <c r="C90" i="122"/>
  <c r="D90" i="122"/>
  <c r="E90" i="122"/>
  <c r="F90" i="122"/>
  <c r="H90" i="122"/>
  <c r="I90" i="122"/>
  <c r="J90" i="122"/>
  <c r="C91" i="122"/>
  <c r="D91" i="122"/>
  <c r="E91" i="122"/>
  <c r="F91" i="122"/>
  <c r="H91" i="122"/>
  <c r="I91" i="122"/>
  <c r="J91" i="122"/>
  <c r="C92" i="122"/>
  <c r="D92" i="122"/>
  <c r="E92" i="122"/>
  <c r="F92" i="122"/>
  <c r="H92" i="122"/>
  <c r="I92" i="122"/>
  <c r="J92" i="122"/>
  <c r="C93" i="122"/>
  <c r="D93" i="122"/>
  <c r="E93" i="122"/>
  <c r="F93" i="122"/>
  <c r="H93" i="122"/>
  <c r="I93" i="122"/>
  <c r="J93" i="122"/>
  <c r="C94" i="122"/>
  <c r="D94" i="122"/>
  <c r="E94" i="122"/>
  <c r="F94" i="122"/>
  <c r="H94" i="122"/>
  <c r="I94" i="122"/>
  <c r="J94" i="122"/>
  <c r="C95" i="122"/>
  <c r="D95" i="122"/>
  <c r="E95" i="122"/>
  <c r="F95" i="122"/>
  <c r="H95" i="122"/>
  <c r="I95" i="122"/>
  <c r="J95" i="122"/>
  <c r="C96" i="122"/>
  <c r="D96" i="122"/>
  <c r="E96" i="122"/>
  <c r="F96" i="122"/>
  <c r="H96" i="122"/>
  <c r="I96" i="122"/>
  <c r="J96" i="122"/>
  <c r="C97" i="122"/>
  <c r="D97" i="122"/>
  <c r="E97" i="122"/>
  <c r="F97" i="122"/>
  <c r="H97" i="122"/>
  <c r="I97" i="122"/>
  <c r="J97" i="122"/>
  <c r="C98" i="122"/>
  <c r="D98" i="122"/>
  <c r="E98" i="122"/>
  <c r="F98" i="122"/>
  <c r="H98" i="122"/>
  <c r="I98" i="122"/>
  <c r="J98" i="122"/>
  <c r="C99" i="122"/>
  <c r="D99" i="122"/>
  <c r="E99" i="122"/>
  <c r="F99" i="122"/>
  <c r="H99" i="122"/>
  <c r="I99" i="122"/>
  <c r="J99" i="122"/>
  <c r="C100" i="122"/>
  <c r="D100" i="122"/>
  <c r="E100" i="122"/>
  <c r="F100" i="122"/>
  <c r="H100" i="122"/>
  <c r="I100" i="122"/>
  <c r="J100" i="122"/>
  <c r="C101" i="122"/>
  <c r="D101" i="122"/>
  <c r="E101" i="122"/>
  <c r="F101" i="122"/>
  <c r="H101" i="122"/>
  <c r="I101" i="122"/>
  <c r="J101" i="122"/>
  <c r="C102" i="122"/>
  <c r="D102" i="122"/>
  <c r="E102" i="122"/>
  <c r="F102" i="122"/>
  <c r="H102" i="122"/>
  <c r="I102" i="122"/>
  <c r="J102" i="122"/>
  <c r="C103" i="122"/>
  <c r="D103" i="122"/>
  <c r="E103" i="122"/>
  <c r="F103" i="122"/>
  <c r="H103" i="122"/>
  <c r="I103" i="122"/>
  <c r="J103" i="122"/>
  <c r="C104" i="122"/>
  <c r="D104" i="122"/>
  <c r="E104" i="122"/>
  <c r="F104" i="122"/>
  <c r="H104" i="122"/>
  <c r="I104" i="122"/>
  <c r="J104" i="122"/>
  <c r="C105" i="122"/>
  <c r="D105" i="122"/>
  <c r="E105" i="122"/>
  <c r="F105" i="122"/>
  <c r="H105" i="122"/>
  <c r="I105" i="122"/>
  <c r="J105" i="122"/>
  <c r="C106" i="122"/>
  <c r="D106" i="122"/>
  <c r="E106" i="122"/>
  <c r="F106" i="122"/>
  <c r="H106" i="122"/>
  <c r="I106" i="122"/>
  <c r="J106" i="122"/>
  <c r="C107" i="122"/>
  <c r="D107" i="122"/>
  <c r="E107" i="122"/>
  <c r="F107" i="122"/>
  <c r="H107" i="122"/>
  <c r="I107" i="122"/>
  <c r="J107" i="122"/>
  <c r="C108" i="122"/>
  <c r="D108" i="122"/>
  <c r="E108" i="122"/>
  <c r="F108" i="122"/>
  <c r="H108" i="122"/>
  <c r="I108" i="122"/>
  <c r="J108" i="122"/>
  <c r="C109" i="122"/>
  <c r="D109" i="122"/>
  <c r="E109" i="122"/>
  <c r="F109" i="122"/>
  <c r="H109" i="122"/>
  <c r="I109" i="122"/>
  <c r="J109" i="122"/>
  <c r="C110" i="122"/>
  <c r="D110" i="122"/>
  <c r="E110" i="122"/>
  <c r="F110" i="122"/>
  <c r="H110" i="122"/>
  <c r="I110" i="122"/>
  <c r="J110" i="122"/>
  <c r="C111" i="122"/>
  <c r="D111" i="122"/>
  <c r="E111" i="122"/>
  <c r="F111" i="122"/>
  <c r="H111" i="122"/>
  <c r="I111" i="122"/>
  <c r="J111" i="122"/>
  <c r="C112" i="122"/>
  <c r="D112" i="122"/>
  <c r="E112" i="122"/>
  <c r="F112" i="122"/>
  <c r="H112" i="122"/>
  <c r="I112" i="122"/>
  <c r="J112" i="122"/>
  <c r="C113" i="122"/>
  <c r="D113" i="122"/>
  <c r="E113" i="122"/>
  <c r="F113" i="122"/>
  <c r="H113" i="122"/>
  <c r="I113" i="122"/>
  <c r="J113" i="122"/>
  <c r="C114" i="122"/>
  <c r="D114" i="122"/>
  <c r="E114" i="122"/>
  <c r="F114" i="122"/>
  <c r="H114" i="122"/>
  <c r="I114" i="122"/>
  <c r="J114" i="122"/>
  <c r="C115" i="122"/>
  <c r="D115" i="122"/>
  <c r="E115" i="122"/>
  <c r="F115" i="122"/>
  <c r="H115" i="122"/>
  <c r="I115" i="122"/>
  <c r="J115" i="122"/>
  <c r="C116" i="122"/>
  <c r="D116" i="122"/>
  <c r="E116" i="122"/>
  <c r="F116" i="122"/>
  <c r="H116" i="122"/>
  <c r="I116" i="122"/>
  <c r="J116" i="122"/>
  <c r="C117" i="122"/>
  <c r="D117" i="122"/>
  <c r="E117" i="122"/>
  <c r="F117" i="122"/>
  <c r="H117" i="122"/>
  <c r="I117" i="122"/>
  <c r="J117" i="122"/>
  <c r="C118" i="122"/>
  <c r="D118" i="122"/>
  <c r="E118" i="122"/>
  <c r="F118" i="122"/>
  <c r="H118" i="122"/>
  <c r="I118" i="122"/>
  <c r="J118" i="122"/>
  <c r="C119" i="122"/>
  <c r="D119" i="122"/>
  <c r="E119" i="122"/>
  <c r="F119" i="122"/>
  <c r="H119" i="122"/>
  <c r="I119" i="122"/>
  <c r="J119" i="122"/>
  <c r="C120" i="122"/>
  <c r="D120" i="122"/>
  <c r="E120" i="122"/>
  <c r="F120" i="122"/>
  <c r="H120" i="122"/>
  <c r="I120" i="122"/>
  <c r="J120" i="122"/>
  <c r="C121" i="122"/>
  <c r="D121" i="122"/>
  <c r="E121" i="122"/>
  <c r="F121" i="122"/>
  <c r="H121" i="122"/>
  <c r="I121" i="122"/>
  <c r="J121" i="122"/>
  <c r="C122" i="122"/>
  <c r="D122" i="122"/>
  <c r="E122" i="122"/>
  <c r="F122" i="122"/>
  <c r="H122" i="122"/>
  <c r="I122" i="122"/>
  <c r="J122" i="122"/>
  <c r="C123" i="122"/>
  <c r="D123" i="122"/>
  <c r="E123" i="122"/>
  <c r="F123" i="122"/>
  <c r="H123" i="122"/>
  <c r="I123" i="122"/>
  <c r="J123" i="122"/>
  <c r="C124" i="122"/>
  <c r="D124" i="122"/>
  <c r="E124" i="122"/>
  <c r="F124" i="122"/>
  <c r="H124" i="122"/>
  <c r="I124" i="122"/>
  <c r="J124" i="122"/>
  <c r="C125" i="122"/>
  <c r="D125" i="122"/>
  <c r="E125" i="122"/>
  <c r="F125" i="122"/>
  <c r="H125" i="122"/>
  <c r="I125" i="122"/>
  <c r="J125" i="122"/>
  <c r="C126" i="122"/>
  <c r="D126" i="122"/>
  <c r="E126" i="122"/>
  <c r="F126" i="122"/>
  <c r="H126" i="122"/>
  <c r="I126" i="122"/>
  <c r="J126" i="122"/>
  <c r="C127" i="122"/>
  <c r="D127" i="122"/>
  <c r="E127" i="122"/>
  <c r="F127" i="122"/>
  <c r="H127" i="122"/>
  <c r="I127" i="122"/>
  <c r="J127" i="122"/>
  <c r="C128" i="122"/>
  <c r="D128" i="122"/>
  <c r="E128" i="122"/>
  <c r="F128" i="122"/>
  <c r="H128" i="122"/>
  <c r="I128" i="122"/>
  <c r="J128" i="122"/>
  <c r="C129" i="122"/>
  <c r="D129" i="122"/>
  <c r="E129" i="122"/>
  <c r="F129" i="122"/>
  <c r="H129" i="122"/>
  <c r="I129" i="122"/>
  <c r="J129" i="122"/>
  <c r="C130" i="122"/>
  <c r="D130" i="122"/>
  <c r="E130" i="122"/>
  <c r="F130" i="122"/>
  <c r="H130" i="122"/>
  <c r="I130" i="122"/>
  <c r="J130" i="122"/>
  <c r="C131" i="122"/>
  <c r="D131" i="122"/>
  <c r="E131" i="122"/>
  <c r="F131" i="122"/>
  <c r="H131" i="122"/>
  <c r="I131" i="122"/>
  <c r="J131" i="122"/>
  <c r="C132" i="122"/>
  <c r="D132" i="122"/>
  <c r="E132" i="122"/>
  <c r="F132" i="122"/>
  <c r="H132" i="122"/>
  <c r="I132" i="122"/>
  <c r="J132" i="122"/>
  <c r="C133" i="122"/>
  <c r="D133" i="122"/>
  <c r="E133" i="122"/>
  <c r="F133" i="122"/>
  <c r="H133" i="122"/>
  <c r="I133" i="122"/>
  <c r="J133" i="122"/>
  <c r="C134" i="122"/>
  <c r="D134" i="122"/>
  <c r="E134" i="122"/>
  <c r="F134" i="122"/>
  <c r="H134" i="122"/>
  <c r="I134" i="122"/>
  <c r="J134" i="122"/>
  <c r="C135" i="122"/>
  <c r="D135" i="122"/>
  <c r="E135" i="122"/>
  <c r="F135" i="122"/>
  <c r="H135" i="122"/>
  <c r="I135" i="122"/>
  <c r="J135" i="122"/>
  <c r="C136" i="122"/>
  <c r="D136" i="122"/>
  <c r="E136" i="122"/>
  <c r="F136" i="122"/>
  <c r="H136" i="122"/>
  <c r="I136" i="122"/>
  <c r="J136" i="122"/>
  <c r="C137" i="122"/>
  <c r="D137" i="122"/>
  <c r="E137" i="122"/>
  <c r="F137" i="122"/>
  <c r="H137" i="122"/>
  <c r="I137" i="122"/>
  <c r="J137" i="122"/>
  <c r="C138" i="122"/>
  <c r="D138" i="122"/>
  <c r="E138" i="122"/>
  <c r="F138" i="122"/>
  <c r="H138" i="122"/>
  <c r="I138" i="122"/>
  <c r="J138" i="122"/>
  <c r="C139" i="122"/>
  <c r="D139" i="122"/>
  <c r="E139" i="122"/>
  <c r="F139" i="122"/>
  <c r="H139" i="122"/>
  <c r="I139" i="122"/>
  <c r="J139" i="122"/>
  <c r="C140" i="122"/>
  <c r="D140" i="122"/>
  <c r="E140" i="122"/>
  <c r="F140" i="122"/>
  <c r="H140" i="122"/>
  <c r="I140" i="122"/>
  <c r="J140" i="122"/>
  <c r="C141" i="122"/>
  <c r="D141" i="122"/>
  <c r="E141" i="122"/>
  <c r="F141" i="122"/>
  <c r="H141" i="122"/>
  <c r="I141" i="122"/>
  <c r="J141" i="122"/>
  <c r="C142" i="122"/>
  <c r="D142" i="122"/>
  <c r="E142" i="122"/>
  <c r="F142" i="122"/>
  <c r="H142" i="122"/>
  <c r="I142" i="122"/>
  <c r="J142" i="122"/>
  <c r="C143" i="122"/>
  <c r="D143" i="122"/>
  <c r="E143" i="122"/>
  <c r="F143" i="122"/>
  <c r="H143" i="122"/>
  <c r="I143" i="122"/>
  <c r="J143" i="122"/>
  <c r="C144" i="122"/>
  <c r="D144" i="122"/>
  <c r="E144" i="122"/>
  <c r="F144" i="122"/>
  <c r="H144" i="122"/>
  <c r="I144" i="122"/>
  <c r="J144" i="122"/>
  <c r="C145" i="122"/>
  <c r="D145" i="122"/>
  <c r="E145" i="122"/>
  <c r="F145" i="122"/>
  <c r="H145" i="122"/>
  <c r="I145" i="122"/>
  <c r="J145" i="122"/>
  <c r="C146" i="122"/>
  <c r="D146" i="122"/>
  <c r="E146" i="122"/>
  <c r="F146" i="122"/>
  <c r="H146" i="122"/>
  <c r="I146" i="122"/>
  <c r="J146" i="122"/>
  <c r="C147" i="122"/>
  <c r="D147" i="122"/>
  <c r="E147" i="122"/>
  <c r="F147" i="122"/>
  <c r="H147" i="122"/>
  <c r="I147" i="122"/>
  <c r="J147" i="122"/>
  <c r="C148" i="122"/>
  <c r="D148" i="122"/>
  <c r="E148" i="122"/>
  <c r="F148" i="122"/>
  <c r="H148" i="122"/>
  <c r="I148" i="122"/>
  <c r="J148" i="122"/>
  <c r="C149" i="122"/>
  <c r="D149" i="122"/>
  <c r="E149" i="122"/>
  <c r="F149" i="122"/>
  <c r="H149" i="122"/>
  <c r="I149" i="122"/>
  <c r="J149" i="122"/>
  <c r="C150" i="122"/>
  <c r="D150" i="122"/>
  <c r="E150" i="122"/>
  <c r="F150" i="122"/>
  <c r="H150" i="122"/>
  <c r="I150" i="122"/>
  <c r="J150" i="122"/>
  <c r="C151" i="122"/>
  <c r="D151" i="122"/>
  <c r="E151" i="122"/>
  <c r="F151" i="122"/>
  <c r="H151" i="122"/>
  <c r="I151" i="122"/>
  <c r="J151" i="122"/>
  <c r="C152" i="122"/>
  <c r="D152" i="122"/>
  <c r="E152" i="122"/>
  <c r="F152" i="122"/>
  <c r="H152" i="122"/>
  <c r="I152" i="122"/>
  <c r="J152" i="122"/>
  <c r="C153" i="122"/>
  <c r="D153" i="122"/>
  <c r="E153" i="122"/>
  <c r="F153" i="122"/>
  <c r="H153" i="122"/>
  <c r="I153" i="122"/>
  <c r="J153" i="122"/>
  <c r="C154" i="122"/>
  <c r="D154" i="122"/>
  <c r="E154" i="122"/>
  <c r="F154" i="122"/>
  <c r="H154" i="122"/>
  <c r="I154" i="122"/>
  <c r="J154" i="122"/>
  <c r="C155" i="122"/>
  <c r="D155" i="122"/>
  <c r="E155" i="122"/>
  <c r="F155" i="122"/>
  <c r="H155" i="122"/>
  <c r="I155" i="122"/>
  <c r="J155" i="122"/>
  <c r="C156" i="122"/>
  <c r="D156" i="122"/>
  <c r="E156" i="122"/>
  <c r="F156" i="122"/>
  <c r="H156" i="122"/>
  <c r="I156" i="122"/>
  <c r="J156" i="122"/>
  <c r="C157" i="122"/>
  <c r="D157" i="122"/>
  <c r="E157" i="122"/>
  <c r="F157" i="122"/>
  <c r="H157" i="122"/>
  <c r="I157" i="122"/>
  <c r="J157" i="122"/>
  <c r="C158" i="122"/>
  <c r="D158" i="122"/>
  <c r="E158" i="122"/>
  <c r="F158" i="122"/>
  <c r="H158" i="122"/>
  <c r="I158" i="122"/>
  <c r="J158" i="122"/>
  <c r="C159" i="122"/>
  <c r="D159" i="122"/>
  <c r="E159" i="122"/>
  <c r="F159" i="122"/>
  <c r="H159" i="122"/>
  <c r="I159" i="122"/>
  <c r="J159" i="122"/>
  <c r="C160" i="122"/>
  <c r="D160" i="122"/>
  <c r="E160" i="122"/>
  <c r="F160" i="122"/>
  <c r="H160" i="122"/>
  <c r="I160" i="122"/>
  <c r="J160" i="122"/>
  <c r="C161" i="122"/>
  <c r="D161" i="122"/>
  <c r="E161" i="122"/>
  <c r="F161" i="122"/>
  <c r="H161" i="122"/>
  <c r="I161" i="122"/>
  <c r="J161" i="122"/>
  <c r="C162" i="122"/>
  <c r="D162" i="122"/>
  <c r="E162" i="122"/>
  <c r="F162" i="122"/>
  <c r="H162" i="122"/>
  <c r="I162" i="122"/>
  <c r="J162" i="122"/>
  <c r="C163" i="122"/>
  <c r="D163" i="122"/>
  <c r="E163" i="122"/>
  <c r="F163" i="122"/>
  <c r="H163" i="122"/>
  <c r="I163" i="122"/>
  <c r="J163" i="122"/>
  <c r="C164" i="122"/>
  <c r="D164" i="122"/>
  <c r="E164" i="122"/>
  <c r="F164" i="122"/>
  <c r="H164" i="122"/>
  <c r="I164" i="122"/>
  <c r="J164" i="122"/>
  <c r="C165" i="122"/>
  <c r="D165" i="122"/>
  <c r="E165" i="122"/>
  <c r="F165" i="122"/>
  <c r="H165" i="122"/>
  <c r="I165" i="122"/>
  <c r="J165" i="122"/>
  <c r="C166" i="122"/>
  <c r="D166" i="122"/>
  <c r="E166" i="122"/>
  <c r="F166" i="122"/>
  <c r="H166" i="122"/>
  <c r="I166" i="122"/>
  <c r="J166" i="122"/>
  <c r="C167" i="122"/>
  <c r="D167" i="122"/>
  <c r="E167" i="122"/>
  <c r="F167" i="122"/>
  <c r="H167" i="122"/>
  <c r="I167" i="122"/>
  <c r="J167" i="122"/>
  <c r="C168" i="122"/>
  <c r="D168" i="122"/>
  <c r="E168" i="122"/>
  <c r="F168" i="122"/>
  <c r="H168" i="122"/>
  <c r="I168" i="122"/>
  <c r="J168" i="122"/>
  <c r="C169" i="122"/>
  <c r="D169" i="122"/>
  <c r="E169" i="122"/>
  <c r="F169" i="122"/>
  <c r="H169" i="122"/>
  <c r="I169" i="122"/>
  <c r="J169" i="122"/>
  <c r="C170" i="122"/>
  <c r="D170" i="122"/>
  <c r="E170" i="122"/>
  <c r="F170" i="122"/>
  <c r="H170" i="122"/>
  <c r="I170" i="122"/>
  <c r="J170" i="122"/>
  <c r="C171" i="122"/>
  <c r="D171" i="122"/>
  <c r="E171" i="122"/>
  <c r="F171" i="122"/>
  <c r="H171" i="122"/>
  <c r="I171" i="122"/>
  <c r="J171" i="122"/>
  <c r="C172" i="122"/>
  <c r="D172" i="122"/>
  <c r="E172" i="122"/>
  <c r="F172" i="122"/>
  <c r="H172" i="122"/>
  <c r="I172" i="122"/>
  <c r="J172" i="122"/>
  <c r="C173" i="122"/>
  <c r="D173" i="122"/>
  <c r="E173" i="122"/>
  <c r="F173" i="122"/>
  <c r="H173" i="122"/>
  <c r="I173" i="122"/>
  <c r="J173" i="122"/>
  <c r="C174" i="122"/>
  <c r="D174" i="122"/>
  <c r="E174" i="122"/>
  <c r="F174" i="122"/>
  <c r="H174" i="122"/>
  <c r="I174" i="122"/>
  <c r="J174" i="122"/>
  <c r="C175" i="122"/>
  <c r="D175" i="122"/>
  <c r="E175" i="122"/>
  <c r="F175" i="122"/>
  <c r="H175" i="122"/>
  <c r="I175" i="122"/>
  <c r="J175" i="122"/>
  <c r="C176" i="122"/>
  <c r="D176" i="122"/>
  <c r="E176" i="122"/>
  <c r="F176" i="122"/>
  <c r="H176" i="122"/>
  <c r="I176" i="122"/>
  <c r="J176" i="122"/>
  <c r="C177" i="122"/>
  <c r="D177" i="122"/>
  <c r="E177" i="122"/>
  <c r="F177" i="122"/>
  <c r="H177" i="122"/>
  <c r="I177" i="122"/>
  <c r="J177" i="122"/>
  <c r="C178" i="122"/>
  <c r="D178" i="122"/>
  <c r="E178" i="122"/>
  <c r="F178" i="122"/>
  <c r="H178" i="122"/>
  <c r="I178" i="122"/>
  <c r="J178" i="122"/>
  <c r="C179" i="122"/>
  <c r="D179" i="122"/>
  <c r="E179" i="122"/>
  <c r="F179" i="122"/>
  <c r="H179" i="122"/>
  <c r="I179" i="122"/>
  <c r="J179" i="122"/>
  <c r="C180" i="122"/>
  <c r="D180" i="122"/>
  <c r="E180" i="122"/>
  <c r="F180" i="122"/>
  <c r="H180" i="122"/>
  <c r="I180" i="122"/>
  <c r="J180" i="122"/>
  <c r="C181" i="122"/>
  <c r="D181" i="122"/>
  <c r="E181" i="122"/>
  <c r="F181" i="122"/>
  <c r="H181" i="122"/>
  <c r="I181" i="122"/>
  <c r="J181" i="122"/>
  <c r="C182" i="122"/>
  <c r="D182" i="122"/>
  <c r="E182" i="122"/>
  <c r="F182" i="122"/>
  <c r="H182" i="122"/>
  <c r="I182" i="122"/>
  <c r="J182" i="122"/>
  <c r="C183" i="122"/>
  <c r="D183" i="122"/>
  <c r="E183" i="122"/>
  <c r="F183" i="122"/>
  <c r="H183" i="122"/>
  <c r="I183" i="122"/>
  <c r="J183" i="122"/>
  <c r="C184" i="122"/>
  <c r="D184" i="122"/>
  <c r="E184" i="122"/>
  <c r="F184" i="122"/>
  <c r="H184" i="122"/>
  <c r="I184" i="122"/>
  <c r="J184" i="122"/>
  <c r="C185" i="122"/>
  <c r="D185" i="122"/>
  <c r="E185" i="122"/>
  <c r="F185" i="122"/>
  <c r="H185" i="122"/>
  <c r="I185" i="122"/>
  <c r="J185" i="122"/>
  <c r="C186" i="122"/>
  <c r="D186" i="122"/>
  <c r="E186" i="122"/>
  <c r="F186" i="122"/>
  <c r="H186" i="122"/>
  <c r="I186" i="122"/>
  <c r="J186" i="122"/>
  <c r="C187" i="122"/>
  <c r="D187" i="122"/>
  <c r="E187" i="122"/>
  <c r="F187" i="122"/>
  <c r="H187" i="122"/>
  <c r="I187" i="122"/>
  <c r="J187" i="122"/>
  <c r="C188" i="122"/>
  <c r="D188" i="122"/>
  <c r="E188" i="122"/>
  <c r="F188" i="122"/>
  <c r="H188" i="122"/>
  <c r="I188" i="122"/>
  <c r="J188" i="122"/>
  <c r="C189" i="122"/>
  <c r="D189" i="122"/>
  <c r="E189" i="122"/>
  <c r="F189" i="122"/>
  <c r="H189" i="122"/>
  <c r="I189" i="122"/>
  <c r="J189" i="122"/>
  <c r="C190" i="122"/>
  <c r="D190" i="122"/>
  <c r="E190" i="122"/>
  <c r="F190" i="122"/>
  <c r="H190" i="122"/>
  <c r="I190" i="122"/>
  <c r="J190" i="122"/>
  <c r="C191" i="122"/>
  <c r="D191" i="122"/>
  <c r="E191" i="122"/>
  <c r="F191" i="122"/>
  <c r="H191" i="122"/>
  <c r="I191" i="122"/>
  <c r="J191" i="122"/>
  <c r="C192" i="122"/>
  <c r="D192" i="122"/>
  <c r="E192" i="122"/>
  <c r="F192" i="122"/>
  <c r="H192" i="122"/>
  <c r="I192" i="122"/>
  <c r="J192" i="122"/>
  <c r="C193" i="122"/>
  <c r="D193" i="122"/>
  <c r="E193" i="122"/>
  <c r="F193" i="122"/>
  <c r="H193" i="122"/>
  <c r="I193" i="122"/>
  <c r="J193" i="122"/>
  <c r="C194" i="122"/>
  <c r="D194" i="122"/>
  <c r="E194" i="122"/>
  <c r="F194" i="122"/>
  <c r="H194" i="122"/>
  <c r="I194" i="122"/>
  <c r="J194" i="122"/>
  <c r="C195" i="122"/>
  <c r="D195" i="122"/>
  <c r="E195" i="122"/>
  <c r="F195" i="122"/>
  <c r="H195" i="122"/>
  <c r="I195" i="122"/>
  <c r="J195" i="122"/>
  <c r="C196" i="122"/>
  <c r="D196" i="122"/>
  <c r="E196" i="122"/>
  <c r="F196" i="122"/>
  <c r="H196" i="122"/>
  <c r="I196" i="122"/>
  <c r="J196" i="122"/>
  <c r="C197" i="122"/>
  <c r="D197" i="122"/>
  <c r="E197" i="122"/>
  <c r="F197" i="122"/>
  <c r="H197" i="122"/>
  <c r="I197" i="122"/>
  <c r="J197" i="122"/>
  <c r="C198" i="122"/>
  <c r="D198" i="122"/>
  <c r="E198" i="122"/>
  <c r="F198" i="122"/>
  <c r="H198" i="122"/>
  <c r="I198" i="122"/>
  <c r="J198" i="122"/>
  <c r="C199" i="122"/>
  <c r="D199" i="122"/>
  <c r="E199" i="122"/>
  <c r="F199" i="122"/>
  <c r="H199" i="122"/>
  <c r="I199" i="122"/>
  <c r="J199" i="122"/>
  <c r="C200" i="122"/>
  <c r="D200" i="122"/>
  <c r="E200" i="122"/>
  <c r="F200" i="122"/>
  <c r="H200" i="122"/>
  <c r="I200" i="122"/>
  <c r="J200" i="122"/>
  <c r="C201" i="122"/>
  <c r="D201" i="122"/>
  <c r="E201" i="122"/>
  <c r="F201" i="122"/>
  <c r="H201" i="122"/>
  <c r="I201" i="122"/>
  <c r="J201" i="122"/>
  <c r="C202" i="122"/>
  <c r="D202" i="122"/>
  <c r="E202" i="122"/>
  <c r="F202" i="122"/>
  <c r="H202" i="122"/>
  <c r="I202" i="122"/>
  <c r="J202" i="122"/>
  <c r="C203" i="122"/>
  <c r="D203" i="122"/>
  <c r="E203" i="122"/>
  <c r="F203" i="122"/>
  <c r="H203" i="122"/>
  <c r="I203" i="122"/>
  <c r="J203" i="122"/>
  <c r="C204" i="122"/>
  <c r="D204" i="122"/>
  <c r="E204" i="122"/>
  <c r="F204" i="122"/>
  <c r="H204" i="122"/>
  <c r="I204" i="122"/>
  <c r="J204" i="122"/>
  <c r="C205" i="122"/>
  <c r="D205" i="122"/>
  <c r="E205" i="122"/>
  <c r="F205" i="122"/>
  <c r="H205" i="122"/>
  <c r="I205" i="122"/>
  <c r="J205" i="122"/>
  <c r="C206" i="122"/>
  <c r="D206" i="122"/>
  <c r="E206" i="122"/>
  <c r="F206" i="122"/>
  <c r="H206" i="122"/>
  <c r="I206" i="122"/>
  <c r="J206" i="122"/>
  <c r="C207" i="122"/>
  <c r="D207" i="122"/>
  <c r="E207" i="122"/>
  <c r="F207" i="122"/>
  <c r="H207" i="122"/>
  <c r="I207" i="122"/>
  <c r="J207" i="122"/>
  <c r="C208" i="122"/>
  <c r="D208" i="122"/>
  <c r="E208" i="122"/>
  <c r="F208" i="122"/>
  <c r="H208" i="122"/>
  <c r="I208" i="122"/>
  <c r="J208" i="122"/>
  <c r="C209" i="122"/>
  <c r="D209" i="122"/>
  <c r="E209" i="122"/>
  <c r="F209" i="122"/>
  <c r="H209" i="122"/>
  <c r="I209" i="122"/>
  <c r="J209" i="122"/>
  <c r="C210" i="122"/>
  <c r="D210" i="122"/>
  <c r="E210" i="122"/>
  <c r="F210" i="122"/>
  <c r="H210" i="122"/>
  <c r="I210" i="122"/>
  <c r="J210" i="122"/>
  <c r="C211" i="122"/>
  <c r="D211" i="122"/>
  <c r="E211" i="122"/>
  <c r="F211" i="122"/>
  <c r="H211" i="122"/>
  <c r="I211" i="122"/>
  <c r="J211" i="122"/>
  <c r="C212" i="122"/>
  <c r="D212" i="122"/>
  <c r="E212" i="122"/>
  <c r="F212" i="122"/>
  <c r="H212" i="122"/>
  <c r="I212" i="122"/>
  <c r="J212" i="122"/>
  <c r="C213" i="122"/>
  <c r="D213" i="122"/>
  <c r="E213" i="122"/>
  <c r="F213" i="122"/>
  <c r="H213" i="122"/>
  <c r="I213" i="122"/>
  <c r="J213" i="122"/>
  <c r="C214" i="122"/>
  <c r="D214" i="122"/>
  <c r="E214" i="122"/>
  <c r="F214" i="122"/>
  <c r="H214" i="122"/>
  <c r="I214" i="122"/>
  <c r="J214" i="122"/>
  <c r="C215" i="122"/>
  <c r="D215" i="122"/>
  <c r="E215" i="122"/>
  <c r="F215" i="122"/>
  <c r="H215" i="122"/>
  <c r="I215" i="122"/>
  <c r="J215" i="122"/>
  <c r="C216" i="122"/>
  <c r="D216" i="122"/>
  <c r="E216" i="122"/>
  <c r="F216" i="122"/>
  <c r="H216" i="122"/>
  <c r="I216" i="122"/>
  <c r="J216" i="122"/>
  <c r="C217" i="122"/>
  <c r="D217" i="122"/>
  <c r="E217" i="122"/>
  <c r="F217" i="122"/>
  <c r="H217" i="122"/>
  <c r="I217" i="122"/>
  <c r="J217" i="122"/>
  <c r="C218" i="122"/>
  <c r="D218" i="122"/>
  <c r="E218" i="122"/>
  <c r="F218" i="122"/>
  <c r="H218" i="122"/>
  <c r="I218" i="122"/>
  <c r="J218" i="122"/>
  <c r="C219" i="122"/>
  <c r="D219" i="122"/>
  <c r="E219" i="122"/>
  <c r="F219" i="122"/>
  <c r="H219" i="122"/>
  <c r="I219" i="122"/>
  <c r="J219" i="122"/>
  <c r="C220" i="122"/>
  <c r="D220" i="122"/>
  <c r="E220" i="122"/>
  <c r="F220" i="122"/>
  <c r="H220" i="122"/>
  <c r="I220" i="122"/>
  <c r="J220" i="122"/>
  <c r="C221" i="122"/>
  <c r="D221" i="122"/>
  <c r="E221" i="122"/>
  <c r="F221" i="122"/>
  <c r="H221" i="122"/>
  <c r="I221" i="122"/>
  <c r="J221" i="122"/>
  <c r="C222" i="122"/>
  <c r="D222" i="122"/>
  <c r="E222" i="122"/>
  <c r="F222" i="122"/>
  <c r="H222" i="122"/>
  <c r="I222" i="122"/>
  <c r="J222" i="122"/>
  <c r="C223" i="122"/>
  <c r="D223" i="122"/>
  <c r="E223" i="122"/>
  <c r="F223" i="122"/>
  <c r="H223" i="122"/>
  <c r="I223" i="122"/>
  <c r="J223" i="122"/>
  <c r="C224" i="122"/>
  <c r="D224" i="122"/>
  <c r="E224" i="122"/>
  <c r="F224" i="122"/>
  <c r="H224" i="122"/>
  <c r="I224" i="122"/>
  <c r="J224" i="122"/>
  <c r="C225" i="122"/>
  <c r="D225" i="122"/>
  <c r="E225" i="122"/>
  <c r="F225" i="122"/>
  <c r="H225" i="122"/>
  <c r="I225" i="122"/>
  <c r="J225" i="122"/>
  <c r="C226" i="122"/>
  <c r="D226" i="122"/>
  <c r="E226" i="122"/>
  <c r="F226" i="122"/>
  <c r="H226" i="122"/>
  <c r="I226" i="122"/>
  <c r="J226" i="122"/>
  <c r="C227" i="122"/>
  <c r="D227" i="122"/>
  <c r="E227" i="122"/>
  <c r="F227" i="122"/>
  <c r="H227" i="122"/>
  <c r="I227" i="122"/>
  <c r="J227" i="122"/>
  <c r="C228" i="122"/>
  <c r="D228" i="122"/>
  <c r="E228" i="122"/>
  <c r="F228" i="122"/>
  <c r="H228" i="122"/>
  <c r="I228" i="122"/>
  <c r="J228" i="122"/>
  <c r="C229" i="122"/>
  <c r="D229" i="122"/>
  <c r="E229" i="122"/>
  <c r="F229" i="122"/>
  <c r="H229" i="122"/>
  <c r="I229" i="122"/>
  <c r="J229" i="122"/>
  <c r="C230" i="122"/>
  <c r="D230" i="122"/>
  <c r="E230" i="122"/>
  <c r="F230" i="122"/>
  <c r="H230" i="122"/>
  <c r="I230" i="122"/>
  <c r="J230" i="122"/>
  <c r="C231" i="122"/>
  <c r="D231" i="122"/>
  <c r="E231" i="122"/>
  <c r="F231" i="122"/>
  <c r="H231" i="122"/>
  <c r="I231" i="122"/>
  <c r="J231" i="122"/>
  <c r="C232" i="122"/>
  <c r="D232" i="122"/>
  <c r="E232" i="122"/>
  <c r="F232" i="122"/>
  <c r="H232" i="122"/>
  <c r="I232" i="122"/>
  <c r="J232" i="122"/>
  <c r="C233" i="122"/>
  <c r="D233" i="122"/>
  <c r="E233" i="122"/>
  <c r="F233" i="122"/>
  <c r="H233" i="122"/>
  <c r="I233" i="122"/>
  <c r="J233" i="122"/>
  <c r="C234" i="122"/>
  <c r="D234" i="122"/>
  <c r="E234" i="122"/>
  <c r="F234" i="122"/>
  <c r="H234" i="122"/>
  <c r="I234" i="122"/>
  <c r="J234" i="122"/>
  <c r="C235" i="122"/>
  <c r="D235" i="122"/>
  <c r="E235" i="122"/>
  <c r="F235" i="122"/>
  <c r="H235" i="122"/>
  <c r="I235" i="122"/>
  <c r="J235" i="122"/>
  <c r="C236" i="122"/>
  <c r="D236" i="122"/>
  <c r="E236" i="122"/>
  <c r="F236" i="122"/>
  <c r="H236" i="122"/>
  <c r="I236" i="122"/>
  <c r="J236" i="122"/>
  <c r="C237" i="122"/>
  <c r="D237" i="122"/>
  <c r="E237" i="122"/>
  <c r="F237" i="122"/>
  <c r="H237" i="122"/>
  <c r="I237" i="122"/>
  <c r="J237" i="122"/>
  <c r="C238" i="122"/>
  <c r="D238" i="122"/>
  <c r="E238" i="122"/>
  <c r="F238" i="122"/>
  <c r="H238" i="122"/>
  <c r="I238" i="122"/>
  <c r="J238" i="122"/>
  <c r="C239" i="122"/>
  <c r="D239" i="122"/>
  <c r="E239" i="122"/>
  <c r="F239" i="122"/>
  <c r="H239" i="122"/>
  <c r="I239" i="122"/>
  <c r="J239" i="122"/>
  <c r="C240" i="122"/>
  <c r="D240" i="122"/>
  <c r="E240" i="122"/>
  <c r="F240" i="122"/>
  <c r="H240" i="122"/>
  <c r="I240" i="122"/>
  <c r="J240" i="122"/>
  <c r="C241" i="122"/>
  <c r="D241" i="122"/>
  <c r="E241" i="122"/>
  <c r="F241" i="122"/>
  <c r="H241" i="122"/>
  <c r="I241" i="122"/>
  <c r="J241" i="122"/>
  <c r="C242" i="122"/>
  <c r="D242" i="122"/>
  <c r="E242" i="122"/>
  <c r="F242" i="122"/>
  <c r="H242" i="122"/>
  <c r="I242" i="122"/>
  <c r="J242" i="122"/>
  <c r="C243" i="122"/>
  <c r="D243" i="122"/>
  <c r="E243" i="122"/>
  <c r="F243" i="122"/>
  <c r="H243" i="122"/>
  <c r="I243" i="122"/>
  <c r="J243" i="122"/>
  <c r="C244" i="122"/>
  <c r="D244" i="122"/>
  <c r="E244" i="122"/>
  <c r="F244" i="122"/>
  <c r="H244" i="122"/>
  <c r="I244" i="122"/>
  <c r="J244" i="122"/>
  <c r="C245" i="122"/>
  <c r="D245" i="122"/>
  <c r="E245" i="122"/>
  <c r="F245" i="122"/>
  <c r="H245" i="122"/>
  <c r="I245" i="122"/>
  <c r="J245" i="122"/>
  <c r="C246" i="122"/>
  <c r="D246" i="122"/>
  <c r="E246" i="122"/>
  <c r="F246" i="122"/>
  <c r="H246" i="122"/>
  <c r="I246" i="122"/>
  <c r="J246" i="122"/>
  <c r="C247" i="122"/>
  <c r="D247" i="122"/>
  <c r="E247" i="122"/>
  <c r="F247" i="122"/>
  <c r="H247" i="122"/>
  <c r="I247" i="122"/>
  <c r="J247" i="122"/>
  <c r="C248" i="122"/>
  <c r="D248" i="122"/>
  <c r="E248" i="122"/>
  <c r="F248" i="122"/>
  <c r="H248" i="122"/>
  <c r="I248" i="122"/>
  <c r="J248" i="122"/>
  <c r="C249" i="122"/>
  <c r="D249" i="122"/>
  <c r="E249" i="122"/>
  <c r="F249" i="122"/>
  <c r="H249" i="122"/>
  <c r="I249" i="122"/>
  <c r="J249" i="122"/>
  <c r="C250" i="122"/>
  <c r="D250" i="122"/>
  <c r="E250" i="122"/>
  <c r="F250" i="122"/>
  <c r="H250" i="122"/>
  <c r="I250" i="122"/>
  <c r="J250" i="122"/>
  <c r="C251" i="122"/>
  <c r="D251" i="122"/>
  <c r="E251" i="122"/>
  <c r="F251" i="122"/>
  <c r="H251" i="122"/>
  <c r="I251" i="122"/>
  <c r="J251" i="122"/>
  <c r="C252" i="122"/>
  <c r="D252" i="122"/>
  <c r="E252" i="122"/>
  <c r="F252" i="122"/>
  <c r="H252" i="122"/>
  <c r="I252" i="122"/>
  <c r="J252" i="122"/>
  <c r="C253" i="122"/>
  <c r="D253" i="122"/>
  <c r="E253" i="122"/>
  <c r="F253" i="122"/>
  <c r="H253" i="122"/>
  <c r="I253" i="122"/>
  <c r="J253" i="122"/>
  <c r="C254" i="122"/>
  <c r="D254" i="122"/>
  <c r="E254" i="122"/>
  <c r="F254" i="122"/>
  <c r="H254" i="122"/>
  <c r="I254" i="122"/>
  <c r="J254" i="122"/>
  <c r="C255" i="122"/>
  <c r="D255" i="122"/>
  <c r="E255" i="122"/>
  <c r="F255" i="122"/>
  <c r="H255" i="122"/>
  <c r="I255" i="122"/>
  <c r="J255" i="122"/>
  <c r="C256" i="122"/>
  <c r="D256" i="122"/>
  <c r="E256" i="122"/>
  <c r="F256" i="122"/>
  <c r="H256" i="122"/>
  <c r="I256" i="122"/>
  <c r="J256" i="122"/>
  <c r="C257" i="122"/>
  <c r="D257" i="122"/>
  <c r="E257" i="122"/>
  <c r="F257" i="122"/>
  <c r="H257" i="122"/>
  <c r="I257" i="122"/>
  <c r="J257" i="122"/>
  <c r="C258" i="122"/>
  <c r="D258" i="122"/>
  <c r="E258" i="122"/>
  <c r="F258" i="122"/>
  <c r="H258" i="122"/>
  <c r="I258" i="122"/>
  <c r="J258" i="122"/>
  <c r="C259" i="122"/>
  <c r="D259" i="122"/>
  <c r="E259" i="122"/>
  <c r="F259" i="122"/>
  <c r="H259" i="122"/>
  <c r="I259" i="122"/>
  <c r="J259" i="122"/>
  <c r="C260" i="122"/>
  <c r="D260" i="122"/>
  <c r="E260" i="122"/>
  <c r="F260" i="122"/>
  <c r="H260" i="122"/>
  <c r="I260" i="122"/>
  <c r="J260" i="122"/>
  <c r="C261" i="122"/>
  <c r="D261" i="122"/>
  <c r="E261" i="122"/>
  <c r="F261" i="122"/>
  <c r="H261" i="122"/>
  <c r="I261" i="122"/>
  <c r="J261" i="122"/>
  <c r="C262" i="122"/>
  <c r="D262" i="122"/>
  <c r="E262" i="122"/>
  <c r="F262" i="122"/>
  <c r="H262" i="122"/>
  <c r="I262" i="122"/>
  <c r="J262" i="122"/>
  <c r="C263" i="122"/>
  <c r="D263" i="122"/>
  <c r="E263" i="122"/>
  <c r="F263" i="122"/>
  <c r="H263" i="122"/>
  <c r="I263" i="122"/>
  <c r="J263" i="122"/>
  <c r="C264" i="122"/>
  <c r="D264" i="122"/>
  <c r="E264" i="122"/>
  <c r="F264" i="122"/>
  <c r="H264" i="122"/>
  <c r="I264" i="122"/>
  <c r="J264" i="122"/>
  <c r="C265" i="122"/>
  <c r="D265" i="122"/>
  <c r="E265" i="122"/>
  <c r="F265" i="122"/>
  <c r="H265" i="122"/>
  <c r="I265" i="122"/>
  <c r="J265" i="122"/>
  <c r="C266" i="122"/>
  <c r="D266" i="122"/>
  <c r="E266" i="122"/>
  <c r="F266" i="122"/>
  <c r="H266" i="122"/>
  <c r="I266" i="122"/>
  <c r="J266" i="122"/>
  <c r="C267" i="122"/>
  <c r="D267" i="122"/>
  <c r="E267" i="122"/>
  <c r="F267" i="122"/>
  <c r="H267" i="122"/>
  <c r="I267" i="122"/>
  <c r="J267" i="122"/>
  <c r="C268" i="122"/>
  <c r="D268" i="122"/>
  <c r="E268" i="122"/>
  <c r="F268" i="122"/>
  <c r="H268" i="122"/>
  <c r="I268" i="122"/>
  <c r="J268" i="122"/>
  <c r="C269" i="122"/>
  <c r="D269" i="122"/>
  <c r="E269" i="122"/>
  <c r="F269" i="122"/>
  <c r="H269" i="122"/>
  <c r="I269" i="122"/>
  <c r="J269" i="122"/>
  <c r="C270" i="122"/>
  <c r="D270" i="122"/>
  <c r="E270" i="122"/>
  <c r="F270" i="122"/>
  <c r="H270" i="122"/>
  <c r="I270" i="122"/>
  <c r="J270" i="122"/>
  <c r="C271" i="122"/>
  <c r="D271" i="122"/>
  <c r="E271" i="122"/>
  <c r="F271" i="122"/>
  <c r="H271" i="122"/>
  <c r="I271" i="122"/>
  <c r="J271" i="122"/>
  <c r="C272" i="122"/>
  <c r="D272" i="122"/>
  <c r="E272" i="122"/>
  <c r="F272" i="122"/>
  <c r="H272" i="122"/>
  <c r="I272" i="122"/>
  <c r="J272" i="122"/>
  <c r="C273" i="122"/>
  <c r="D273" i="122"/>
  <c r="E273" i="122"/>
  <c r="F273" i="122"/>
  <c r="H273" i="122"/>
  <c r="I273" i="122"/>
  <c r="J273" i="122"/>
  <c r="C274" i="122"/>
  <c r="D274" i="122"/>
  <c r="E274" i="122"/>
  <c r="F274" i="122"/>
  <c r="H274" i="122"/>
  <c r="I274" i="122"/>
  <c r="J274" i="122"/>
  <c r="C275" i="122"/>
  <c r="D275" i="122"/>
  <c r="E275" i="122"/>
  <c r="F275" i="122"/>
  <c r="H275" i="122"/>
  <c r="I275" i="122"/>
  <c r="J275" i="122"/>
  <c r="C276" i="122"/>
  <c r="D276" i="122"/>
  <c r="E276" i="122"/>
  <c r="F276" i="122"/>
  <c r="H276" i="122"/>
  <c r="I276" i="122"/>
  <c r="J276" i="122"/>
  <c r="C277" i="122"/>
  <c r="D277" i="122"/>
  <c r="E277" i="122"/>
  <c r="F277" i="122"/>
  <c r="H277" i="122"/>
  <c r="I277" i="122"/>
  <c r="J277" i="122"/>
  <c r="C278" i="122"/>
  <c r="D278" i="122"/>
  <c r="E278" i="122"/>
  <c r="F278" i="122"/>
  <c r="H278" i="122"/>
  <c r="I278" i="122"/>
  <c r="J278" i="122"/>
  <c r="C279" i="122"/>
  <c r="D279" i="122"/>
  <c r="E279" i="122"/>
  <c r="F279" i="122"/>
  <c r="H279" i="122"/>
  <c r="I279" i="122"/>
  <c r="J279" i="122"/>
  <c r="C280" i="122"/>
  <c r="D280" i="122"/>
  <c r="E280" i="122"/>
  <c r="F280" i="122"/>
  <c r="H280" i="122"/>
  <c r="I280" i="122"/>
  <c r="J280" i="122"/>
  <c r="C281" i="122"/>
  <c r="D281" i="122"/>
  <c r="E281" i="122"/>
  <c r="F281" i="122"/>
  <c r="H281" i="122"/>
  <c r="I281" i="122"/>
  <c r="J281" i="122"/>
  <c r="C282" i="122"/>
  <c r="D282" i="122"/>
  <c r="E282" i="122"/>
  <c r="F282" i="122"/>
  <c r="H282" i="122"/>
  <c r="I282" i="122"/>
  <c r="J282" i="122"/>
  <c r="C283" i="122"/>
  <c r="D283" i="122"/>
  <c r="E283" i="122"/>
  <c r="F283" i="122"/>
  <c r="H283" i="122"/>
  <c r="I283" i="122"/>
  <c r="J283" i="122"/>
  <c r="C284" i="122"/>
  <c r="D284" i="122"/>
  <c r="E284" i="122"/>
  <c r="F284" i="122"/>
  <c r="H284" i="122"/>
  <c r="I284" i="122"/>
  <c r="J284" i="122"/>
  <c r="C285" i="122"/>
  <c r="D285" i="122"/>
  <c r="E285" i="122"/>
  <c r="F285" i="122"/>
  <c r="H285" i="122"/>
  <c r="I285" i="122"/>
  <c r="J285" i="122"/>
  <c r="C286" i="122"/>
  <c r="D286" i="122"/>
  <c r="E286" i="122"/>
  <c r="F286" i="122"/>
  <c r="H286" i="122"/>
  <c r="I286" i="122"/>
  <c r="J286" i="122"/>
  <c r="C287" i="122"/>
  <c r="D287" i="122"/>
  <c r="E287" i="122"/>
  <c r="F287" i="122"/>
  <c r="H287" i="122"/>
  <c r="I287" i="122"/>
  <c r="J287" i="122"/>
  <c r="C288" i="122"/>
  <c r="D288" i="122"/>
  <c r="E288" i="122"/>
  <c r="F288" i="122"/>
  <c r="H288" i="122"/>
  <c r="I288" i="122"/>
  <c r="J288" i="122"/>
  <c r="C289" i="122"/>
  <c r="D289" i="122"/>
  <c r="E289" i="122"/>
  <c r="F289" i="122"/>
  <c r="H289" i="122"/>
  <c r="I289" i="122"/>
  <c r="J289" i="122"/>
  <c r="C290" i="122"/>
  <c r="D290" i="122"/>
  <c r="E290" i="122"/>
  <c r="F290" i="122"/>
  <c r="H290" i="122"/>
  <c r="I290" i="122"/>
  <c r="J290" i="122"/>
  <c r="C291" i="122"/>
  <c r="D291" i="122"/>
  <c r="E291" i="122"/>
  <c r="F291" i="122"/>
  <c r="H291" i="122"/>
  <c r="I291" i="122"/>
  <c r="J291" i="122"/>
  <c r="C292" i="122"/>
  <c r="D292" i="122"/>
  <c r="E292" i="122"/>
  <c r="F292" i="122"/>
  <c r="H292" i="122"/>
  <c r="I292" i="122"/>
  <c r="J292" i="122"/>
  <c r="C293" i="122"/>
  <c r="D293" i="122"/>
  <c r="E293" i="122"/>
  <c r="F293" i="122"/>
  <c r="H293" i="122"/>
  <c r="I293" i="122"/>
  <c r="J293" i="122"/>
  <c r="C294" i="122"/>
  <c r="D294" i="122"/>
  <c r="E294" i="122"/>
  <c r="F294" i="122"/>
  <c r="H294" i="122"/>
  <c r="I294" i="122"/>
  <c r="J294" i="122"/>
  <c r="C295" i="122"/>
  <c r="D295" i="122"/>
  <c r="E295" i="122"/>
  <c r="F295" i="122"/>
  <c r="H295" i="122"/>
  <c r="I295" i="122"/>
  <c r="J295" i="122"/>
  <c r="C296" i="122"/>
  <c r="D296" i="122"/>
  <c r="E296" i="122"/>
  <c r="F296" i="122"/>
  <c r="H296" i="122"/>
  <c r="I296" i="122"/>
  <c r="J296" i="122"/>
  <c r="C297" i="122"/>
  <c r="D297" i="122"/>
  <c r="E297" i="122"/>
  <c r="F297" i="122"/>
  <c r="H297" i="122"/>
  <c r="I297" i="122"/>
  <c r="J297" i="122"/>
  <c r="C298" i="122"/>
  <c r="D298" i="122"/>
  <c r="E298" i="122"/>
  <c r="F298" i="122"/>
  <c r="H298" i="122"/>
  <c r="I298" i="122"/>
  <c r="J298" i="122"/>
  <c r="C299" i="122"/>
  <c r="D299" i="122"/>
  <c r="E299" i="122"/>
  <c r="F299" i="122"/>
  <c r="H299" i="122"/>
  <c r="I299" i="122"/>
  <c r="J299" i="122"/>
  <c r="C300" i="122"/>
  <c r="D300" i="122"/>
  <c r="E300" i="122"/>
  <c r="F300" i="122"/>
  <c r="H300" i="122"/>
  <c r="I300" i="122"/>
  <c r="J300" i="122"/>
  <c r="C301" i="122"/>
  <c r="D301" i="122"/>
  <c r="E301" i="122"/>
  <c r="F301" i="122"/>
  <c r="H301" i="122"/>
  <c r="I301" i="122"/>
  <c r="J301" i="122"/>
  <c r="C302" i="122"/>
  <c r="D302" i="122"/>
  <c r="E302" i="122"/>
  <c r="F302" i="122"/>
  <c r="H302" i="122"/>
  <c r="I302" i="122"/>
  <c r="J302" i="122"/>
  <c r="C303" i="122"/>
  <c r="D303" i="122"/>
  <c r="E303" i="122"/>
  <c r="F303" i="122"/>
  <c r="H303" i="122"/>
  <c r="I303" i="122"/>
  <c r="J303" i="122"/>
  <c r="C304" i="122"/>
  <c r="D304" i="122"/>
  <c r="E304" i="122"/>
  <c r="F304" i="122"/>
  <c r="H304" i="122"/>
  <c r="I304" i="122"/>
  <c r="J304" i="122"/>
  <c r="C305" i="122"/>
  <c r="D305" i="122"/>
  <c r="E305" i="122"/>
  <c r="F305" i="122"/>
  <c r="H305" i="122"/>
  <c r="I305" i="122"/>
  <c r="J305" i="122"/>
  <c r="C306" i="122"/>
  <c r="D306" i="122"/>
  <c r="E306" i="122"/>
  <c r="F306" i="122"/>
  <c r="H306" i="122"/>
  <c r="I306" i="122"/>
  <c r="J306" i="122"/>
  <c r="C307" i="122"/>
  <c r="D307" i="122"/>
  <c r="E307" i="122"/>
  <c r="F307" i="122"/>
  <c r="H307" i="122"/>
  <c r="I307" i="122"/>
  <c r="J307" i="122"/>
  <c r="C308" i="122"/>
  <c r="D308" i="122"/>
  <c r="E308" i="122"/>
  <c r="F308" i="122"/>
  <c r="H308" i="122"/>
  <c r="I308" i="122"/>
  <c r="J308" i="122"/>
  <c r="C309" i="122"/>
  <c r="D309" i="122"/>
  <c r="E309" i="122"/>
  <c r="F309" i="122"/>
  <c r="H309" i="122"/>
  <c r="I309" i="122"/>
  <c r="J309" i="122"/>
  <c r="C310" i="122"/>
  <c r="D310" i="122"/>
  <c r="E310" i="122"/>
  <c r="F310" i="122"/>
  <c r="H310" i="122"/>
  <c r="I310" i="122"/>
  <c r="J310" i="122"/>
  <c r="C311" i="122"/>
  <c r="D311" i="122"/>
  <c r="E311" i="122"/>
  <c r="F311" i="122"/>
  <c r="H311" i="122"/>
  <c r="I311" i="122"/>
  <c r="J311" i="122"/>
  <c r="C312" i="122"/>
  <c r="D312" i="122"/>
  <c r="E312" i="122"/>
  <c r="F312" i="122"/>
  <c r="H312" i="122"/>
  <c r="I312" i="122"/>
  <c r="J312" i="122"/>
  <c r="C313" i="122"/>
  <c r="D313" i="122"/>
  <c r="E313" i="122"/>
  <c r="F313" i="122"/>
  <c r="H313" i="122"/>
  <c r="I313" i="122"/>
  <c r="J313" i="122"/>
  <c r="C314" i="122"/>
  <c r="D314" i="122"/>
  <c r="E314" i="122"/>
  <c r="F314" i="122"/>
  <c r="H314" i="122"/>
  <c r="I314" i="122"/>
  <c r="J314" i="122"/>
  <c r="C315" i="122"/>
  <c r="D315" i="122"/>
  <c r="E315" i="122"/>
  <c r="F315" i="122"/>
  <c r="H315" i="122"/>
  <c r="I315" i="122"/>
  <c r="J315" i="122"/>
  <c r="C316" i="122"/>
  <c r="D316" i="122"/>
  <c r="E316" i="122"/>
  <c r="F316" i="122"/>
  <c r="H316" i="122"/>
  <c r="I316" i="122"/>
  <c r="J316" i="122"/>
  <c r="C317" i="122"/>
  <c r="D317" i="122"/>
  <c r="E317" i="122"/>
  <c r="F317" i="122"/>
  <c r="H317" i="122"/>
  <c r="I317" i="122"/>
  <c r="J317" i="122"/>
  <c r="C318" i="122"/>
  <c r="D318" i="122"/>
  <c r="E318" i="122"/>
  <c r="F318" i="122"/>
  <c r="H318" i="122"/>
  <c r="I318" i="122"/>
  <c r="J318" i="122"/>
  <c r="C319" i="122"/>
  <c r="D319" i="122"/>
  <c r="E319" i="122"/>
  <c r="F319" i="122"/>
  <c r="H319" i="122"/>
  <c r="I319" i="122"/>
  <c r="J319" i="122"/>
  <c r="C320" i="122"/>
  <c r="D320" i="122"/>
  <c r="E320" i="122"/>
  <c r="F320" i="122"/>
  <c r="H320" i="122"/>
  <c r="I320" i="122"/>
  <c r="J320" i="122"/>
  <c r="C321" i="122"/>
  <c r="D321" i="122"/>
  <c r="E321" i="122"/>
  <c r="F321" i="122"/>
  <c r="H321" i="122"/>
  <c r="I321" i="122"/>
  <c r="J321" i="122"/>
  <c r="C322" i="122"/>
  <c r="D322" i="122"/>
  <c r="E322" i="122"/>
  <c r="F322" i="122"/>
  <c r="H322" i="122"/>
  <c r="I322" i="122"/>
  <c r="J322" i="122"/>
  <c r="C323" i="122"/>
  <c r="D323" i="122"/>
  <c r="E323" i="122"/>
  <c r="F323" i="122"/>
  <c r="H323" i="122"/>
  <c r="I323" i="122"/>
  <c r="J323" i="122"/>
  <c r="C324" i="122"/>
  <c r="D324" i="122"/>
  <c r="E324" i="122"/>
  <c r="F324" i="122"/>
  <c r="H324" i="122"/>
  <c r="I324" i="122"/>
  <c r="J324" i="122"/>
  <c r="C325" i="122"/>
  <c r="D325" i="122"/>
  <c r="E325" i="122"/>
  <c r="F325" i="122"/>
  <c r="H325" i="122"/>
  <c r="I325" i="122"/>
  <c r="J325" i="122"/>
  <c r="C326" i="122"/>
  <c r="D326" i="122"/>
  <c r="E326" i="122"/>
  <c r="F326" i="122"/>
  <c r="H326" i="122"/>
  <c r="I326" i="122"/>
  <c r="J326" i="122"/>
  <c r="C327" i="122"/>
  <c r="D327" i="122"/>
  <c r="E327" i="122"/>
  <c r="F327" i="122"/>
  <c r="H327" i="122"/>
  <c r="I327" i="122"/>
  <c r="J327" i="122"/>
  <c r="C328" i="122"/>
  <c r="D328" i="122"/>
  <c r="E328" i="122"/>
  <c r="F328" i="122"/>
  <c r="H328" i="122"/>
  <c r="I328" i="122"/>
  <c r="J328" i="122"/>
  <c r="C329" i="122"/>
  <c r="D329" i="122"/>
  <c r="E329" i="122"/>
  <c r="F329" i="122"/>
  <c r="H329" i="122"/>
  <c r="I329" i="122"/>
  <c r="J329" i="122"/>
  <c r="C330" i="122"/>
  <c r="D330" i="122"/>
  <c r="E330" i="122"/>
  <c r="F330" i="122"/>
  <c r="H330" i="122"/>
  <c r="I330" i="122"/>
  <c r="J330" i="122"/>
  <c r="C331" i="122"/>
  <c r="D331" i="122"/>
  <c r="E331" i="122"/>
  <c r="F331" i="122"/>
  <c r="H331" i="122"/>
  <c r="I331" i="122"/>
  <c r="J331" i="122"/>
  <c r="C332" i="122"/>
  <c r="D332" i="122"/>
  <c r="E332" i="122"/>
  <c r="F332" i="122"/>
  <c r="H332" i="122"/>
  <c r="I332" i="122"/>
  <c r="J332" i="122"/>
  <c r="C333" i="122"/>
  <c r="D333" i="122"/>
  <c r="E333" i="122"/>
  <c r="F333" i="122"/>
  <c r="H333" i="122"/>
  <c r="I333" i="122"/>
  <c r="J333" i="122"/>
  <c r="C334" i="122"/>
  <c r="D334" i="122"/>
  <c r="E334" i="122"/>
  <c r="F334" i="122"/>
  <c r="H334" i="122"/>
  <c r="I334" i="122"/>
  <c r="J334" i="122"/>
  <c r="C335" i="122"/>
  <c r="D335" i="122"/>
  <c r="E335" i="122"/>
  <c r="F335" i="122"/>
  <c r="H335" i="122"/>
  <c r="I335" i="122"/>
  <c r="J335" i="122"/>
  <c r="C336" i="122"/>
  <c r="D336" i="122"/>
  <c r="E336" i="122"/>
  <c r="F336" i="122"/>
  <c r="H336" i="122"/>
  <c r="I336" i="122"/>
  <c r="J336" i="122"/>
  <c r="C337" i="122"/>
  <c r="D337" i="122"/>
  <c r="E337" i="122"/>
  <c r="F337" i="122"/>
  <c r="H337" i="122"/>
  <c r="I337" i="122"/>
  <c r="J337" i="122"/>
  <c r="C338" i="122"/>
  <c r="D338" i="122"/>
  <c r="E338" i="122"/>
  <c r="F338" i="122"/>
  <c r="H338" i="122"/>
  <c r="I338" i="122"/>
  <c r="J338" i="122"/>
  <c r="C339" i="122"/>
  <c r="D339" i="122"/>
  <c r="E339" i="122"/>
  <c r="F339" i="122"/>
  <c r="H339" i="122"/>
  <c r="I339" i="122"/>
  <c r="J339" i="122"/>
  <c r="C340" i="122"/>
  <c r="D340" i="122"/>
  <c r="E340" i="122"/>
  <c r="F340" i="122"/>
  <c r="H340" i="122"/>
  <c r="I340" i="122"/>
  <c r="J340" i="122"/>
  <c r="C341" i="122"/>
  <c r="D341" i="122"/>
  <c r="E341" i="122"/>
  <c r="F341" i="122"/>
  <c r="H341" i="122"/>
  <c r="I341" i="122"/>
  <c r="J341" i="122"/>
  <c r="C342" i="122"/>
  <c r="D342" i="122"/>
  <c r="E342" i="122"/>
  <c r="F342" i="122"/>
  <c r="H342" i="122"/>
  <c r="I342" i="122"/>
  <c r="J342" i="122"/>
  <c r="C343" i="122"/>
  <c r="D343" i="122"/>
  <c r="E343" i="122"/>
  <c r="F343" i="122"/>
  <c r="H343" i="122"/>
  <c r="I343" i="122"/>
  <c r="J343" i="122"/>
  <c r="C344" i="122"/>
  <c r="D344" i="122"/>
  <c r="E344" i="122"/>
  <c r="F344" i="122"/>
  <c r="H344" i="122"/>
  <c r="I344" i="122"/>
  <c r="J344" i="122"/>
  <c r="C345" i="122"/>
  <c r="D345" i="122"/>
  <c r="E345" i="122"/>
  <c r="F345" i="122"/>
  <c r="H345" i="122"/>
  <c r="I345" i="122"/>
  <c r="J345" i="122"/>
  <c r="C346" i="122"/>
  <c r="D346" i="122"/>
  <c r="E346" i="122"/>
  <c r="F346" i="122"/>
  <c r="H346" i="122"/>
  <c r="I346" i="122"/>
  <c r="J346" i="122"/>
  <c r="C347" i="122"/>
  <c r="D347" i="122"/>
  <c r="E347" i="122"/>
  <c r="F347" i="122"/>
  <c r="H347" i="122"/>
  <c r="I347" i="122"/>
  <c r="J347" i="122"/>
  <c r="C348" i="122"/>
  <c r="D348" i="122"/>
  <c r="E348" i="122"/>
  <c r="F348" i="122"/>
  <c r="H348" i="122"/>
  <c r="I348" i="122"/>
  <c r="J348" i="122"/>
  <c r="C349" i="122"/>
  <c r="D349" i="122"/>
  <c r="E349" i="122"/>
  <c r="F349" i="122"/>
  <c r="H349" i="122"/>
  <c r="I349" i="122"/>
  <c r="J349" i="122"/>
  <c r="C350" i="122"/>
  <c r="D350" i="122"/>
  <c r="E350" i="122"/>
  <c r="F350" i="122"/>
  <c r="H350" i="122"/>
  <c r="I350" i="122"/>
  <c r="J350" i="122"/>
  <c r="C351" i="122"/>
  <c r="D351" i="122"/>
  <c r="E351" i="122"/>
  <c r="F351" i="122"/>
  <c r="H351" i="122"/>
  <c r="I351" i="122"/>
  <c r="J351" i="122"/>
  <c r="C352" i="122"/>
  <c r="D352" i="122"/>
  <c r="E352" i="122"/>
  <c r="F352" i="122"/>
  <c r="H352" i="122"/>
  <c r="I352" i="122"/>
  <c r="J352" i="122"/>
  <c r="C353" i="122"/>
  <c r="D353" i="122"/>
  <c r="E353" i="122"/>
  <c r="F353" i="122"/>
  <c r="H353" i="122"/>
  <c r="I353" i="122"/>
  <c r="J353" i="122"/>
  <c r="C354" i="122"/>
  <c r="D354" i="122"/>
  <c r="E354" i="122"/>
  <c r="F354" i="122"/>
  <c r="H354" i="122"/>
  <c r="I354" i="122"/>
  <c r="J354" i="122"/>
  <c r="C355" i="122"/>
  <c r="D355" i="122"/>
  <c r="E355" i="122"/>
  <c r="F355" i="122"/>
  <c r="H355" i="122"/>
  <c r="I355" i="122"/>
  <c r="J355" i="122"/>
  <c r="C356" i="122"/>
  <c r="D356" i="122"/>
  <c r="E356" i="122"/>
  <c r="F356" i="122"/>
  <c r="H356" i="122"/>
  <c r="I356" i="122"/>
  <c r="J356" i="122"/>
  <c r="C357" i="122"/>
  <c r="D357" i="122"/>
  <c r="E357" i="122"/>
  <c r="F357" i="122"/>
  <c r="H357" i="122"/>
  <c r="I357" i="122"/>
  <c r="J357" i="122"/>
  <c r="C358" i="122"/>
  <c r="D358" i="122"/>
  <c r="E358" i="122"/>
  <c r="F358" i="122"/>
  <c r="H358" i="122"/>
  <c r="I358" i="122"/>
  <c r="J358" i="122"/>
  <c r="C359" i="122"/>
  <c r="D359" i="122"/>
  <c r="E359" i="122"/>
  <c r="F359" i="122"/>
  <c r="H359" i="122"/>
  <c r="I359" i="122"/>
  <c r="J359" i="122"/>
  <c r="C360" i="122"/>
  <c r="D360" i="122"/>
  <c r="E360" i="122"/>
  <c r="F360" i="122"/>
  <c r="H360" i="122"/>
  <c r="I360" i="122"/>
  <c r="J360" i="122"/>
  <c r="C361" i="122"/>
  <c r="D361" i="122"/>
  <c r="E361" i="122"/>
  <c r="F361" i="122"/>
  <c r="H361" i="122"/>
  <c r="I361" i="122"/>
  <c r="J361" i="122"/>
  <c r="C362" i="122"/>
  <c r="D362" i="122"/>
  <c r="E362" i="122"/>
  <c r="F362" i="122"/>
  <c r="H362" i="122"/>
  <c r="I362" i="122"/>
  <c r="J362" i="122"/>
  <c r="C363" i="122"/>
  <c r="D363" i="122"/>
  <c r="E363" i="122"/>
  <c r="F363" i="122"/>
  <c r="H363" i="122"/>
  <c r="I363" i="122"/>
  <c r="J363" i="122"/>
  <c r="C364" i="122"/>
  <c r="D364" i="122"/>
  <c r="E364" i="122"/>
  <c r="F364" i="122"/>
  <c r="H364" i="122"/>
  <c r="I364" i="122"/>
  <c r="J364" i="122"/>
  <c r="C365" i="122"/>
  <c r="D365" i="122"/>
  <c r="E365" i="122"/>
  <c r="F365" i="122"/>
  <c r="H365" i="122"/>
  <c r="I365" i="122"/>
  <c r="J365" i="122"/>
  <c r="C366" i="122"/>
  <c r="D366" i="122"/>
  <c r="E366" i="122"/>
  <c r="F366" i="122"/>
  <c r="H366" i="122"/>
  <c r="I366" i="122"/>
  <c r="J366" i="122"/>
  <c r="C367" i="122"/>
  <c r="D367" i="122"/>
  <c r="E367" i="122"/>
  <c r="F367" i="122"/>
  <c r="H367" i="122"/>
  <c r="I367" i="122"/>
  <c r="J367" i="122"/>
  <c r="C368" i="122"/>
  <c r="D368" i="122"/>
  <c r="E368" i="122"/>
  <c r="F368" i="122"/>
  <c r="H368" i="122"/>
  <c r="I368" i="122"/>
  <c r="J368" i="122"/>
  <c r="C369" i="122"/>
  <c r="D369" i="122"/>
  <c r="E369" i="122"/>
  <c r="F369" i="122"/>
  <c r="H369" i="122"/>
  <c r="I369" i="122"/>
  <c r="J369" i="122"/>
  <c r="C370" i="122"/>
  <c r="D370" i="122"/>
  <c r="E370" i="122"/>
  <c r="F370" i="122"/>
  <c r="H370" i="122"/>
  <c r="I370" i="122"/>
  <c r="J370" i="122"/>
  <c r="C371" i="122"/>
  <c r="D371" i="122"/>
  <c r="E371" i="122"/>
  <c r="F371" i="122"/>
  <c r="H371" i="122"/>
  <c r="I371" i="122"/>
  <c r="J371" i="122"/>
  <c r="C372" i="122"/>
  <c r="D372" i="122"/>
  <c r="E372" i="122"/>
  <c r="F372" i="122"/>
  <c r="H372" i="122"/>
  <c r="I372" i="122"/>
  <c r="J372" i="122"/>
  <c r="C373" i="122"/>
  <c r="D373" i="122"/>
  <c r="E373" i="122"/>
  <c r="F373" i="122"/>
  <c r="H373" i="122"/>
  <c r="I373" i="122"/>
  <c r="J373" i="122"/>
  <c r="C374" i="122"/>
  <c r="D374" i="122"/>
  <c r="E374" i="122"/>
  <c r="F374" i="122"/>
  <c r="H374" i="122"/>
  <c r="I374" i="122"/>
  <c r="J374" i="122"/>
  <c r="C375" i="122"/>
  <c r="D375" i="122"/>
  <c r="E375" i="122"/>
  <c r="F375" i="122"/>
  <c r="H375" i="122"/>
  <c r="I375" i="122"/>
  <c r="J375" i="122"/>
  <c r="C376" i="122"/>
  <c r="D376" i="122"/>
  <c r="E376" i="122"/>
  <c r="F376" i="122"/>
  <c r="H376" i="122"/>
  <c r="I376" i="122"/>
  <c r="J376" i="122"/>
  <c r="C377" i="122"/>
  <c r="D377" i="122"/>
  <c r="E377" i="122"/>
  <c r="F377" i="122"/>
  <c r="H377" i="122"/>
  <c r="I377" i="122"/>
  <c r="J377" i="122"/>
  <c r="C378" i="122"/>
  <c r="D378" i="122"/>
  <c r="E378" i="122"/>
  <c r="F378" i="122"/>
  <c r="H378" i="122"/>
  <c r="I378" i="122"/>
  <c r="J378" i="122"/>
  <c r="C379" i="122"/>
  <c r="D379" i="122"/>
  <c r="E379" i="122"/>
  <c r="F379" i="122"/>
  <c r="H379" i="122"/>
  <c r="I379" i="122"/>
  <c r="J379" i="122"/>
  <c r="C380" i="122"/>
  <c r="D380" i="122"/>
  <c r="E380" i="122"/>
  <c r="F380" i="122"/>
  <c r="H380" i="122"/>
  <c r="I380" i="122"/>
  <c r="J380" i="122"/>
  <c r="C381" i="122"/>
  <c r="D381" i="122"/>
  <c r="E381" i="122"/>
  <c r="F381" i="122"/>
  <c r="H381" i="122"/>
  <c r="I381" i="122"/>
  <c r="J381" i="122"/>
  <c r="C382" i="122"/>
  <c r="D382" i="122"/>
  <c r="E382" i="122"/>
  <c r="F382" i="122"/>
  <c r="H382" i="122"/>
  <c r="I382" i="122"/>
  <c r="J382" i="122"/>
  <c r="C383" i="122"/>
  <c r="D383" i="122"/>
  <c r="E383" i="122"/>
  <c r="F383" i="122"/>
  <c r="H383" i="122"/>
  <c r="I383" i="122"/>
  <c r="J383" i="122"/>
  <c r="C384" i="122"/>
  <c r="D384" i="122"/>
  <c r="E384" i="122"/>
  <c r="F384" i="122"/>
  <c r="H384" i="122"/>
  <c r="I384" i="122"/>
  <c r="J384" i="122"/>
  <c r="C385" i="122"/>
  <c r="D385" i="122"/>
  <c r="E385" i="122"/>
  <c r="F385" i="122"/>
  <c r="H385" i="122"/>
  <c r="I385" i="122"/>
  <c r="J385" i="122"/>
  <c r="C386" i="122"/>
  <c r="D386" i="122"/>
  <c r="E386" i="122"/>
  <c r="F386" i="122"/>
  <c r="H386" i="122"/>
  <c r="I386" i="122"/>
  <c r="J386" i="122"/>
  <c r="C387" i="122"/>
  <c r="D387" i="122"/>
  <c r="E387" i="122"/>
  <c r="F387" i="122"/>
  <c r="H387" i="122"/>
  <c r="I387" i="122"/>
  <c r="J387" i="122"/>
  <c r="C388" i="122"/>
  <c r="D388" i="122"/>
  <c r="E388" i="122"/>
  <c r="F388" i="122"/>
  <c r="H388" i="122"/>
  <c r="I388" i="122"/>
  <c r="J388" i="122"/>
  <c r="C389" i="122"/>
  <c r="D389" i="122"/>
  <c r="E389" i="122"/>
  <c r="F389" i="122"/>
  <c r="H389" i="122"/>
  <c r="I389" i="122"/>
  <c r="J389" i="122"/>
  <c r="C390" i="122"/>
  <c r="D390" i="122"/>
  <c r="E390" i="122"/>
  <c r="F390" i="122"/>
  <c r="H390" i="122"/>
  <c r="I390" i="122"/>
  <c r="J390" i="122"/>
  <c r="C391" i="122"/>
  <c r="D391" i="122"/>
  <c r="E391" i="122"/>
  <c r="F391" i="122"/>
  <c r="H391" i="122"/>
  <c r="I391" i="122"/>
  <c r="J391" i="122"/>
  <c r="C392" i="122"/>
  <c r="D392" i="122"/>
  <c r="E392" i="122"/>
  <c r="F392" i="122"/>
  <c r="H392" i="122"/>
  <c r="I392" i="122"/>
  <c r="J392" i="122"/>
  <c r="C393" i="122"/>
  <c r="D393" i="122"/>
  <c r="E393" i="122"/>
  <c r="F393" i="122"/>
  <c r="H393" i="122"/>
  <c r="I393" i="122"/>
  <c r="J393" i="122"/>
  <c r="C394" i="122"/>
  <c r="D394" i="122"/>
  <c r="E394" i="122"/>
  <c r="F394" i="122"/>
  <c r="H394" i="122"/>
  <c r="I394" i="122"/>
  <c r="J394" i="122"/>
  <c r="C395" i="122"/>
  <c r="D395" i="122"/>
  <c r="E395" i="122"/>
  <c r="F395" i="122"/>
  <c r="H395" i="122"/>
  <c r="I395" i="122"/>
  <c r="J395" i="122"/>
  <c r="C396" i="122"/>
  <c r="D396" i="122"/>
  <c r="E396" i="122"/>
  <c r="F396" i="122"/>
  <c r="H396" i="122"/>
  <c r="I396" i="122"/>
  <c r="J396" i="122"/>
  <c r="C397" i="122"/>
  <c r="D397" i="122"/>
  <c r="E397" i="122"/>
  <c r="F397" i="122"/>
  <c r="H397" i="122"/>
  <c r="I397" i="122"/>
  <c r="J397" i="122"/>
  <c r="C398" i="122"/>
  <c r="D398" i="122"/>
  <c r="E398" i="122"/>
  <c r="F398" i="122"/>
  <c r="H398" i="122"/>
  <c r="I398" i="122"/>
  <c r="J398" i="122"/>
  <c r="C399" i="122"/>
  <c r="D399" i="122"/>
  <c r="E399" i="122"/>
  <c r="F399" i="122"/>
  <c r="H399" i="122"/>
  <c r="I399" i="122"/>
  <c r="J399" i="122"/>
  <c r="C400" i="122"/>
  <c r="D400" i="122"/>
  <c r="E400" i="122"/>
  <c r="F400" i="122"/>
  <c r="H400" i="122"/>
  <c r="I400" i="122"/>
  <c r="J400" i="122"/>
  <c r="C401" i="122"/>
  <c r="D401" i="122"/>
  <c r="E401" i="122"/>
  <c r="F401" i="122"/>
  <c r="H401" i="122"/>
  <c r="I401" i="122"/>
  <c r="J401" i="122"/>
  <c r="C402" i="122"/>
  <c r="D402" i="122"/>
  <c r="E402" i="122"/>
  <c r="F402" i="122"/>
  <c r="H402" i="122"/>
  <c r="I402" i="122"/>
  <c r="J402" i="122"/>
  <c r="C403" i="122"/>
  <c r="D403" i="122"/>
  <c r="E403" i="122"/>
  <c r="F403" i="122"/>
  <c r="H403" i="122"/>
  <c r="I403" i="122"/>
  <c r="J403" i="122"/>
  <c r="C404" i="122"/>
  <c r="D404" i="122"/>
  <c r="E404" i="122"/>
  <c r="F404" i="122"/>
  <c r="H404" i="122"/>
  <c r="I404" i="122"/>
  <c r="J404" i="122"/>
  <c r="C405" i="122"/>
  <c r="D405" i="122"/>
  <c r="E405" i="122"/>
  <c r="F405" i="122"/>
  <c r="H405" i="122"/>
  <c r="I405" i="122"/>
  <c r="J405" i="122"/>
  <c r="C406" i="122"/>
  <c r="D406" i="122"/>
  <c r="E406" i="122"/>
  <c r="F406" i="122"/>
  <c r="H406" i="122"/>
  <c r="I406" i="122"/>
  <c r="J406" i="122"/>
  <c r="C407" i="122"/>
  <c r="D407" i="122"/>
  <c r="E407" i="122"/>
  <c r="F407" i="122"/>
  <c r="H407" i="122"/>
  <c r="I407" i="122"/>
  <c r="J407" i="122"/>
  <c r="E408" i="122"/>
  <c r="C409" i="122"/>
  <c r="D409" i="122"/>
  <c r="E409" i="122"/>
  <c r="T4" i="123"/>
  <c r="S5" i="123"/>
  <c r="T5" i="123"/>
  <c r="S6" i="123"/>
  <c r="T6" i="123"/>
  <c r="H8" i="123"/>
  <c r="T9" i="123"/>
  <c r="H10" i="123"/>
  <c r="T10" i="123"/>
  <c r="T15" i="123"/>
  <c r="T16" i="123"/>
  <c r="I17" i="123"/>
  <c r="J17" i="123"/>
  <c r="T17" i="123"/>
  <c r="F18" i="123"/>
  <c r="T18" i="123"/>
  <c r="J19" i="123"/>
  <c r="T19" i="123"/>
  <c r="J20" i="123"/>
  <c r="T20" i="123"/>
  <c r="J21" i="123"/>
  <c r="T21" i="123"/>
  <c r="B22" i="123"/>
  <c r="J23" i="123"/>
  <c r="J24" i="123"/>
  <c r="T24" i="123"/>
  <c r="J25" i="123"/>
  <c r="J26" i="123"/>
  <c r="F27" i="123"/>
  <c r="H27" i="123"/>
  <c r="I27" i="123"/>
  <c r="J27" i="123"/>
  <c r="J28" i="123"/>
  <c r="H29" i="123"/>
  <c r="I29" i="123"/>
  <c r="J29" i="123"/>
  <c r="T29" i="123"/>
  <c r="H30" i="123"/>
  <c r="I30" i="123"/>
  <c r="J30" i="123"/>
  <c r="T30" i="123"/>
  <c r="J31" i="123"/>
  <c r="T31" i="123"/>
  <c r="B32" i="123"/>
  <c r="H32" i="123"/>
  <c r="T32" i="123"/>
  <c r="F33" i="123"/>
  <c r="F34" i="123"/>
  <c r="H34" i="123"/>
  <c r="I34" i="123"/>
  <c r="J34" i="123"/>
  <c r="F35" i="123"/>
  <c r="H35" i="123"/>
  <c r="I35" i="123"/>
  <c r="J35" i="123"/>
  <c r="J36" i="123"/>
  <c r="H37" i="123"/>
  <c r="I37" i="123"/>
  <c r="J37" i="123"/>
  <c r="B38" i="123"/>
  <c r="H38" i="123"/>
  <c r="H40" i="123"/>
  <c r="F41" i="123"/>
  <c r="O41" i="123"/>
  <c r="S41" i="123"/>
  <c r="B42" i="123"/>
  <c r="H42" i="123"/>
  <c r="O42" i="123"/>
  <c r="S42" i="123"/>
  <c r="F47" i="123"/>
  <c r="C48" i="123"/>
  <c r="D48" i="123"/>
  <c r="E48" i="123"/>
  <c r="F48" i="123"/>
  <c r="H48" i="123"/>
  <c r="I48" i="123"/>
  <c r="J48" i="123"/>
  <c r="V48" i="123"/>
  <c r="W48" i="123"/>
  <c r="X48" i="123"/>
  <c r="C49" i="123"/>
  <c r="D49" i="123"/>
  <c r="E49" i="123"/>
  <c r="F49" i="123"/>
  <c r="H49" i="123"/>
  <c r="I49" i="123"/>
  <c r="J49" i="123"/>
  <c r="C50" i="123"/>
  <c r="D50" i="123"/>
  <c r="E50" i="123"/>
  <c r="F50" i="123"/>
  <c r="H50" i="123"/>
  <c r="I50" i="123"/>
  <c r="J50" i="123"/>
  <c r="C51" i="123"/>
  <c r="D51" i="123"/>
  <c r="E51" i="123"/>
  <c r="F51" i="123"/>
  <c r="H51" i="123"/>
  <c r="I51" i="123"/>
  <c r="J51" i="123"/>
  <c r="C52" i="123"/>
  <c r="D52" i="123"/>
  <c r="E52" i="123"/>
  <c r="F52" i="123"/>
  <c r="H52" i="123"/>
  <c r="I52" i="123"/>
  <c r="J52" i="123"/>
  <c r="T52" i="123"/>
  <c r="X52" i="123"/>
  <c r="C53" i="123"/>
  <c r="D53" i="123"/>
  <c r="E53" i="123"/>
  <c r="F53" i="123"/>
  <c r="H53" i="123"/>
  <c r="I53" i="123"/>
  <c r="J53" i="123"/>
  <c r="C54" i="123"/>
  <c r="D54" i="123"/>
  <c r="E54" i="123"/>
  <c r="F54" i="123"/>
  <c r="H54" i="123"/>
  <c r="I54" i="123"/>
  <c r="J54" i="123"/>
  <c r="C55" i="123"/>
  <c r="D55" i="123"/>
  <c r="E55" i="123"/>
  <c r="F55" i="123"/>
  <c r="H55" i="123"/>
  <c r="I55" i="123"/>
  <c r="J55" i="123"/>
  <c r="W55" i="123"/>
  <c r="C56" i="123"/>
  <c r="D56" i="123"/>
  <c r="E56" i="123"/>
  <c r="F56" i="123"/>
  <c r="H56" i="123"/>
  <c r="I56" i="123"/>
  <c r="J56" i="123"/>
  <c r="C57" i="123"/>
  <c r="D57" i="123"/>
  <c r="E57" i="123"/>
  <c r="F57" i="123"/>
  <c r="H57" i="123"/>
  <c r="I57" i="123"/>
  <c r="J57" i="123"/>
  <c r="V57" i="123"/>
  <c r="C58" i="123"/>
  <c r="D58" i="123"/>
  <c r="E58" i="123"/>
  <c r="F58" i="123"/>
  <c r="H58" i="123"/>
  <c r="I58" i="123"/>
  <c r="J58" i="123"/>
  <c r="C59" i="123"/>
  <c r="D59" i="123"/>
  <c r="E59" i="123"/>
  <c r="F59" i="123"/>
  <c r="H59" i="123"/>
  <c r="I59" i="123"/>
  <c r="J59" i="123"/>
  <c r="T59" i="123"/>
  <c r="C60" i="123"/>
  <c r="D60" i="123"/>
  <c r="E60" i="123"/>
  <c r="F60" i="123"/>
  <c r="H60" i="123"/>
  <c r="I60" i="123"/>
  <c r="J60" i="123"/>
  <c r="C61" i="123"/>
  <c r="D61" i="123"/>
  <c r="E61" i="123"/>
  <c r="F61" i="123"/>
  <c r="H61" i="123"/>
  <c r="I61" i="123"/>
  <c r="J61" i="123"/>
  <c r="T61" i="123"/>
  <c r="V61" i="123"/>
  <c r="C62" i="123"/>
  <c r="D62" i="123"/>
  <c r="E62" i="123"/>
  <c r="F62" i="123"/>
  <c r="H62" i="123"/>
  <c r="I62" i="123"/>
  <c r="J62" i="123"/>
  <c r="T62" i="123"/>
  <c r="C63" i="123"/>
  <c r="D63" i="123"/>
  <c r="E63" i="123"/>
  <c r="F63" i="123"/>
  <c r="H63" i="123"/>
  <c r="I63" i="123"/>
  <c r="J63" i="123"/>
  <c r="C64" i="123"/>
  <c r="D64" i="123"/>
  <c r="E64" i="123"/>
  <c r="F64" i="123"/>
  <c r="H64" i="123"/>
  <c r="I64" i="123"/>
  <c r="J64" i="123"/>
  <c r="V64" i="123"/>
  <c r="C65" i="123"/>
  <c r="D65" i="123"/>
  <c r="E65" i="123"/>
  <c r="F65" i="123"/>
  <c r="H65" i="123"/>
  <c r="I65" i="123"/>
  <c r="J65" i="123"/>
  <c r="T65" i="123"/>
  <c r="C66" i="123"/>
  <c r="D66" i="123"/>
  <c r="E66" i="123"/>
  <c r="F66" i="123"/>
  <c r="H66" i="123"/>
  <c r="I66" i="123"/>
  <c r="J66" i="123"/>
  <c r="C67" i="123"/>
  <c r="D67" i="123"/>
  <c r="E67" i="123"/>
  <c r="F67" i="123"/>
  <c r="H67" i="123"/>
  <c r="I67" i="123"/>
  <c r="J67" i="123"/>
  <c r="T67" i="123"/>
  <c r="V67" i="123"/>
  <c r="C68" i="123"/>
  <c r="D68" i="123"/>
  <c r="E68" i="123"/>
  <c r="F68" i="123"/>
  <c r="H68" i="123"/>
  <c r="I68" i="123"/>
  <c r="J68" i="123"/>
  <c r="T68" i="123"/>
  <c r="C69" i="123"/>
  <c r="D69" i="123"/>
  <c r="E69" i="123"/>
  <c r="F69" i="123"/>
  <c r="H69" i="123"/>
  <c r="I69" i="123"/>
  <c r="J69" i="123"/>
  <c r="C70" i="123"/>
  <c r="D70" i="123"/>
  <c r="E70" i="123"/>
  <c r="F70" i="123"/>
  <c r="H70" i="123"/>
  <c r="I70" i="123"/>
  <c r="J70" i="123"/>
  <c r="C71" i="123"/>
  <c r="D71" i="123"/>
  <c r="E71" i="123"/>
  <c r="F71" i="123"/>
  <c r="H71" i="123"/>
  <c r="I71" i="123"/>
  <c r="J71" i="123"/>
  <c r="C72" i="123"/>
  <c r="D72" i="123"/>
  <c r="E72" i="123"/>
  <c r="F72" i="123"/>
  <c r="H72" i="123"/>
  <c r="I72" i="123"/>
  <c r="J72" i="123"/>
  <c r="C73" i="123"/>
  <c r="D73" i="123"/>
  <c r="E73" i="123"/>
  <c r="F73" i="123"/>
  <c r="H73" i="123"/>
  <c r="I73" i="123"/>
  <c r="J73" i="123"/>
  <c r="C74" i="123"/>
  <c r="D74" i="123"/>
  <c r="E74" i="123"/>
  <c r="F74" i="123"/>
  <c r="H74" i="123"/>
  <c r="I74" i="123"/>
  <c r="J74" i="123"/>
  <c r="C75" i="123"/>
  <c r="D75" i="123"/>
  <c r="E75" i="123"/>
  <c r="F75" i="123"/>
  <c r="H75" i="123"/>
  <c r="I75" i="123"/>
  <c r="J75" i="123"/>
  <c r="C76" i="123"/>
  <c r="D76" i="123"/>
  <c r="E76" i="123"/>
  <c r="F76" i="123"/>
  <c r="H76" i="123"/>
  <c r="I76" i="123"/>
  <c r="J76" i="123"/>
  <c r="C77" i="123"/>
  <c r="D77" i="123"/>
  <c r="E77" i="123"/>
  <c r="F77" i="123"/>
  <c r="H77" i="123"/>
  <c r="I77" i="123"/>
  <c r="J77" i="123"/>
  <c r="C78" i="123"/>
  <c r="D78" i="123"/>
  <c r="E78" i="123"/>
  <c r="F78" i="123"/>
  <c r="H78" i="123"/>
  <c r="I78" i="123"/>
  <c r="J78" i="123"/>
  <c r="C79" i="123"/>
  <c r="D79" i="123"/>
  <c r="E79" i="123"/>
  <c r="F79" i="123"/>
  <c r="H79" i="123"/>
  <c r="I79" i="123"/>
  <c r="J79" i="123"/>
  <c r="C80" i="123"/>
  <c r="D80" i="123"/>
  <c r="E80" i="123"/>
  <c r="F80" i="123"/>
  <c r="H80" i="123"/>
  <c r="I80" i="123"/>
  <c r="J80" i="123"/>
  <c r="C81" i="123"/>
  <c r="D81" i="123"/>
  <c r="E81" i="123"/>
  <c r="F81" i="123"/>
  <c r="H81" i="123"/>
  <c r="I81" i="123"/>
  <c r="J81" i="123"/>
  <c r="C82" i="123"/>
  <c r="D82" i="123"/>
  <c r="E82" i="123"/>
  <c r="F82" i="123"/>
  <c r="H82" i="123"/>
  <c r="I82" i="123"/>
  <c r="J82" i="123"/>
  <c r="C83" i="123"/>
  <c r="D83" i="123"/>
  <c r="E83" i="123"/>
  <c r="F83" i="123"/>
  <c r="H83" i="123"/>
  <c r="I83" i="123"/>
  <c r="J83" i="123"/>
  <c r="C84" i="123"/>
  <c r="D84" i="123"/>
  <c r="E84" i="123"/>
  <c r="F84" i="123"/>
  <c r="H84" i="123"/>
  <c r="I84" i="123"/>
  <c r="J84" i="123"/>
  <c r="C85" i="123"/>
  <c r="D85" i="123"/>
  <c r="E85" i="123"/>
  <c r="F85" i="123"/>
  <c r="H85" i="123"/>
  <c r="I85" i="123"/>
  <c r="J85" i="123"/>
  <c r="C86" i="123"/>
  <c r="D86" i="123"/>
  <c r="E86" i="123"/>
  <c r="F86" i="123"/>
  <c r="H86" i="123"/>
  <c r="I86" i="123"/>
  <c r="J86" i="123"/>
  <c r="C87" i="123"/>
  <c r="D87" i="123"/>
  <c r="E87" i="123"/>
  <c r="F87" i="123"/>
  <c r="H87" i="123"/>
  <c r="I87" i="123"/>
  <c r="J87" i="123"/>
  <c r="C88" i="123"/>
  <c r="D88" i="123"/>
  <c r="E88" i="123"/>
  <c r="F88" i="123"/>
  <c r="H88" i="123"/>
  <c r="I88" i="123"/>
  <c r="J88" i="123"/>
  <c r="C89" i="123"/>
  <c r="D89" i="123"/>
  <c r="E89" i="123"/>
  <c r="F89" i="123"/>
  <c r="H89" i="123"/>
  <c r="I89" i="123"/>
  <c r="J89" i="123"/>
  <c r="C90" i="123"/>
  <c r="D90" i="123"/>
  <c r="E90" i="123"/>
  <c r="F90" i="123"/>
  <c r="H90" i="123"/>
  <c r="I90" i="123"/>
  <c r="J90" i="123"/>
  <c r="C91" i="123"/>
  <c r="D91" i="123"/>
  <c r="E91" i="123"/>
  <c r="F91" i="123"/>
  <c r="H91" i="123"/>
  <c r="I91" i="123"/>
  <c r="J91" i="123"/>
  <c r="C92" i="123"/>
  <c r="D92" i="123"/>
  <c r="E92" i="123"/>
  <c r="F92" i="123"/>
  <c r="H92" i="123"/>
  <c r="I92" i="123"/>
  <c r="J92" i="123"/>
  <c r="C93" i="123"/>
  <c r="D93" i="123"/>
  <c r="E93" i="123"/>
  <c r="F93" i="123"/>
  <c r="H93" i="123"/>
  <c r="I93" i="123"/>
  <c r="J93" i="123"/>
  <c r="C94" i="123"/>
  <c r="D94" i="123"/>
  <c r="E94" i="123"/>
  <c r="F94" i="123"/>
  <c r="H94" i="123"/>
  <c r="I94" i="123"/>
  <c r="J94" i="123"/>
  <c r="C95" i="123"/>
  <c r="D95" i="123"/>
  <c r="E95" i="123"/>
  <c r="F95" i="123"/>
  <c r="H95" i="123"/>
  <c r="I95" i="123"/>
  <c r="J95" i="123"/>
  <c r="C96" i="123"/>
  <c r="D96" i="123"/>
  <c r="E96" i="123"/>
  <c r="F96" i="123"/>
  <c r="H96" i="123"/>
  <c r="I96" i="123"/>
  <c r="J96" i="123"/>
  <c r="C97" i="123"/>
  <c r="D97" i="123"/>
  <c r="E97" i="123"/>
  <c r="F97" i="123"/>
  <c r="H97" i="123"/>
  <c r="I97" i="123"/>
  <c r="J97" i="123"/>
  <c r="C98" i="123"/>
  <c r="D98" i="123"/>
  <c r="E98" i="123"/>
  <c r="F98" i="123"/>
  <c r="H98" i="123"/>
  <c r="I98" i="123"/>
  <c r="J98" i="123"/>
  <c r="C99" i="123"/>
  <c r="D99" i="123"/>
  <c r="E99" i="123"/>
  <c r="F99" i="123"/>
  <c r="H99" i="123"/>
  <c r="I99" i="123"/>
  <c r="J99" i="123"/>
  <c r="C100" i="123"/>
  <c r="D100" i="123"/>
  <c r="E100" i="123"/>
  <c r="F100" i="123"/>
  <c r="H100" i="123"/>
  <c r="I100" i="123"/>
  <c r="J100" i="123"/>
  <c r="C101" i="123"/>
  <c r="D101" i="123"/>
  <c r="E101" i="123"/>
  <c r="F101" i="123"/>
  <c r="H101" i="123"/>
  <c r="I101" i="123"/>
  <c r="J101" i="123"/>
  <c r="C102" i="123"/>
  <c r="D102" i="123"/>
  <c r="E102" i="123"/>
  <c r="F102" i="123"/>
  <c r="H102" i="123"/>
  <c r="I102" i="123"/>
  <c r="J102" i="123"/>
  <c r="C103" i="123"/>
  <c r="D103" i="123"/>
  <c r="E103" i="123"/>
  <c r="F103" i="123"/>
  <c r="H103" i="123"/>
  <c r="I103" i="123"/>
  <c r="J103" i="123"/>
  <c r="C104" i="123"/>
  <c r="D104" i="123"/>
  <c r="E104" i="123"/>
  <c r="F104" i="123"/>
  <c r="H104" i="123"/>
  <c r="I104" i="123"/>
  <c r="J104" i="123"/>
  <c r="C105" i="123"/>
  <c r="D105" i="123"/>
  <c r="E105" i="123"/>
  <c r="F105" i="123"/>
  <c r="H105" i="123"/>
  <c r="I105" i="123"/>
  <c r="J105" i="123"/>
  <c r="C106" i="123"/>
  <c r="D106" i="123"/>
  <c r="E106" i="123"/>
  <c r="F106" i="123"/>
  <c r="H106" i="123"/>
  <c r="I106" i="123"/>
  <c r="J106" i="123"/>
  <c r="C107" i="123"/>
  <c r="D107" i="123"/>
  <c r="E107" i="123"/>
  <c r="F107" i="123"/>
  <c r="H107" i="123"/>
  <c r="I107" i="123"/>
  <c r="J107" i="123"/>
  <c r="C108" i="123"/>
  <c r="D108" i="123"/>
  <c r="E108" i="123"/>
  <c r="F108" i="123"/>
  <c r="H108" i="123"/>
  <c r="I108" i="123"/>
  <c r="J108" i="123"/>
  <c r="C109" i="123"/>
  <c r="D109" i="123"/>
  <c r="E109" i="123"/>
  <c r="F109" i="123"/>
  <c r="H109" i="123"/>
  <c r="I109" i="123"/>
  <c r="J109" i="123"/>
  <c r="C110" i="123"/>
  <c r="D110" i="123"/>
  <c r="E110" i="123"/>
  <c r="F110" i="123"/>
  <c r="H110" i="123"/>
  <c r="I110" i="123"/>
  <c r="J110" i="123"/>
  <c r="C111" i="123"/>
  <c r="D111" i="123"/>
  <c r="E111" i="123"/>
  <c r="F111" i="123"/>
  <c r="H111" i="123"/>
  <c r="I111" i="123"/>
  <c r="J111" i="123"/>
  <c r="C112" i="123"/>
  <c r="D112" i="123"/>
  <c r="E112" i="123"/>
  <c r="F112" i="123"/>
  <c r="H112" i="123"/>
  <c r="I112" i="123"/>
  <c r="J112" i="123"/>
  <c r="C113" i="123"/>
  <c r="D113" i="123"/>
  <c r="E113" i="123"/>
  <c r="F113" i="123"/>
  <c r="H113" i="123"/>
  <c r="I113" i="123"/>
  <c r="J113" i="123"/>
  <c r="C114" i="123"/>
  <c r="D114" i="123"/>
  <c r="E114" i="123"/>
  <c r="F114" i="123"/>
  <c r="H114" i="123"/>
  <c r="I114" i="123"/>
  <c r="J114" i="123"/>
  <c r="C115" i="123"/>
  <c r="D115" i="123"/>
  <c r="E115" i="123"/>
  <c r="F115" i="123"/>
  <c r="H115" i="123"/>
  <c r="I115" i="123"/>
  <c r="J115" i="123"/>
  <c r="C116" i="123"/>
  <c r="D116" i="123"/>
  <c r="E116" i="123"/>
  <c r="F116" i="123"/>
  <c r="H116" i="123"/>
  <c r="I116" i="123"/>
  <c r="J116" i="123"/>
  <c r="C117" i="123"/>
  <c r="D117" i="123"/>
  <c r="E117" i="123"/>
  <c r="F117" i="123"/>
  <c r="H117" i="123"/>
  <c r="I117" i="123"/>
  <c r="J117" i="123"/>
  <c r="C118" i="123"/>
  <c r="D118" i="123"/>
  <c r="E118" i="123"/>
  <c r="F118" i="123"/>
  <c r="H118" i="123"/>
  <c r="I118" i="123"/>
  <c r="J118" i="123"/>
  <c r="C119" i="123"/>
  <c r="D119" i="123"/>
  <c r="E119" i="123"/>
  <c r="F119" i="123"/>
  <c r="H119" i="123"/>
  <c r="I119" i="123"/>
  <c r="J119" i="123"/>
  <c r="C120" i="123"/>
  <c r="D120" i="123"/>
  <c r="E120" i="123"/>
  <c r="F120" i="123"/>
  <c r="H120" i="123"/>
  <c r="I120" i="123"/>
  <c r="J120" i="123"/>
  <c r="C121" i="123"/>
  <c r="D121" i="123"/>
  <c r="E121" i="123"/>
  <c r="F121" i="123"/>
  <c r="H121" i="123"/>
  <c r="I121" i="123"/>
  <c r="J121" i="123"/>
  <c r="C122" i="123"/>
  <c r="D122" i="123"/>
  <c r="E122" i="123"/>
  <c r="F122" i="123"/>
  <c r="H122" i="123"/>
  <c r="I122" i="123"/>
  <c r="J122" i="123"/>
  <c r="C123" i="123"/>
  <c r="D123" i="123"/>
  <c r="E123" i="123"/>
  <c r="F123" i="123"/>
  <c r="H123" i="123"/>
  <c r="I123" i="123"/>
  <c r="J123" i="123"/>
  <c r="C124" i="123"/>
  <c r="D124" i="123"/>
  <c r="E124" i="123"/>
  <c r="F124" i="123"/>
  <c r="H124" i="123"/>
  <c r="I124" i="123"/>
  <c r="J124" i="123"/>
  <c r="C125" i="123"/>
  <c r="D125" i="123"/>
  <c r="E125" i="123"/>
  <c r="F125" i="123"/>
  <c r="H125" i="123"/>
  <c r="I125" i="123"/>
  <c r="J125" i="123"/>
  <c r="C126" i="123"/>
  <c r="D126" i="123"/>
  <c r="E126" i="123"/>
  <c r="F126" i="123"/>
  <c r="H126" i="123"/>
  <c r="I126" i="123"/>
  <c r="J126" i="123"/>
  <c r="C127" i="123"/>
  <c r="D127" i="123"/>
  <c r="E127" i="123"/>
  <c r="F127" i="123"/>
  <c r="H127" i="123"/>
  <c r="I127" i="123"/>
  <c r="J127" i="123"/>
  <c r="C128" i="123"/>
  <c r="D128" i="123"/>
  <c r="E128" i="123"/>
  <c r="F128" i="123"/>
  <c r="H128" i="123"/>
  <c r="I128" i="123"/>
  <c r="J128" i="123"/>
  <c r="C129" i="123"/>
  <c r="D129" i="123"/>
  <c r="E129" i="123"/>
  <c r="F129" i="123"/>
  <c r="H129" i="123"/>
  <c r="I129" i="123"/>
  <c r="J129" i="123"/>
  <c r="C130" i="123"/>
  <c r="D130" i="123"/>
  <c r="E130" i="123"/>
  <c r="F130" i="123"/>
  <c r="H130" i="123"/>
  <c r="I130" i="123"/>
  <c r="J130" i="123"/>
  <c r="C131" i="123"/>
  <c r="D131" i="123"/>
  <c r="E131" i="123"/>
  <c r="F131" i="123"/>
  <c r="H131" i="123"/>
  <c r="I131" i="123"/>
  <c r="J131" i="123"/>
  <c r="C132" i="123"/>
  <c r="D132" i="123"/>
  <c r="E132" i="123"/>
  <c r="F132" i="123"/>
  <c r="H132" i="123"/>
  <c r="I132" i="123"/>
  <c r="J132" i="123"/>
  <c r="C133" i="123"/>
  <c r="D133" i="123"/>
  <c r="E133" i="123"/>
  <c r="F133" i="123"/>
  <c r="H133" i="123"/>
  <c r="I133" i="123"/>
  <c r="J133" i="123"/>
  <c r="C134" i="123"/>
  <c r="D134" i="123"/>
  <c r="E134" i="123"/>
  <c r="F134" i="123"/>
  <c r="H134" i="123"/>
  <c r="I134" i="123"/>
  <c r="J134" i="123"/>
  <c r="C135" i="123"/>
  <c r="D135" i="123"/>
  <c r="E135" i="123"/>
  <c r="F135" i="123"/>
  <c r="H135" i="123"/>
  <c r="I135" i="123"/>
  <c r="J135" i="123"/>
  <c r="C136" i="123"/>
  <c r="D136" i="123"/>
  <c r="E136" i="123"/>
  <c r="F136" i="123"/>
  <c r="H136" i="123"/>
  <c r="I136" i="123"/>
  <c r="J136" i="123"/>
  <c r="C137" i="123"/>
  <c r="D137" i="123"/>
  <c r="E137" i="123"/>
  <c r="F137" i="123"/>
  <c r="H137" i="123"/>
  <c r="I137" i="123"/>
  <c r="J137" i="123"/>
  <c r="C138" i="123"/>
  <c r="D138" i="123"/>
  <c r="E138" i="123"/>
  <c r="F138" i="123"/>
  <c r="H138" i="123"/>
  <c r="I138" i="123"/>
  <c r="J138" i="123"/>
  <c r="C139" i="123"/>
  <c r="D139" i="123"/>
  <c r="E139" i="123"/>
  <c r="F139" i="123"/>
  <c r="H139" i="123"/>
  <c r="I139" i="123"/>
  <c r="J139" i="123"/>
  <c r="C140" i="123"/>
  <c r="D140" i="123"/>
  <c r="E140" i="123"/>
  <c r="F140" i="123"/>
  <c r="H140" i="123"/>
  <c r="I140" i="123"/>
  <c r="J140" i="123"/>
  <c r="C141" i="123"/>
  <c r="D141" i="123"/>
  <c r="E141" i="123"/>
  <c r="F141" i="123"/>
  <c r="H141" i="123"/>
  <c r="I141" i="123"/>
  <c r="J141" i="123"/>
  <c r="C142" i="123"/>
  <c r="D142" i="123"/>
  <c r="E142" i="123"/>
  <c r="F142" i="123"/>
  <c r="H142" i="123"/>
  <c r="I142" i="123"/>
  <c r="J142" i="123"/>
  <c r="C143" i="123"/>
  <c r="D143" i="123"/>
  <c r="E143" i="123"/>
  <c r="F143" i="123"/>
  <c r="H143" i="123"/>
  <c r="I143" i="123"/>
  <c r="J143" i="123"/>
  <c r="C144" i="123"/>
  <c r="D144" i="123"/>
  <c r="E144" i="123"/>
  <c r="F144" i="123"/>
  <c r="H144" i="123"/>
  <c r="I144" i="123"/>
  <c r="J144" i="123"/>
  <c r="C145" i="123"/>
  <c r="D145" i="123"/>
  <c r="E145" i="123"/>
  <c r="F145" i="123"/>
  <c r="H145" i="123"/>
  <c r="I145" i="123"/>
  <c r="J145" i="123"/>
  <c r="C146" i="123"/>
  <c r="D146" i="123"/>
  <c r="E146" i="123"/>
  <c r="F146" i="123"/>
  <c r="H146" i="123"/>
  <c r="I146" i="123"/>
  <c r="J146" i="123"/>
  <c r="C147" i="123"/>
  <c r="D147" i="123"/>
  <c r="E147" i="123"/>
  <c r="F147" i="123"/>
  <c r="H147" i="123"/>
  <c r="I147" i="123"/>
  <c r="J147" i="123"/>
  <c r="C148" i="123"/>
  <c r="D148" i="123"/>
  <c r="E148" i="123"/>
  <c r="F148" i="123"/>
  <c r="H148" i="123"/>
  <c r="I148" i="123"/>
  <c r="J148" i="123"/>
  <c r="C149" i="123"/>
  <c r="D149" i="123"/>
  <c r="E149" i="123"/>
  <c r="F149" i="123"/>
  <c r="H149" i="123"/>
  <c r="I149" i="123"/>
  <c r="J149" i="123"/>
  <c r="C150" i="123"/>
  <c r="D150" i="123"/>
  <c r="E150" i="123"/>
  <c r="F150" i="123"/>
  <c r="H150" i="123"/>
  <c r="I150" i="123"/>
  <c r="J150" i="123"/>
  <c r="C151" i="123"/>
  <c r="D151" i="123"/>
  <c r="E151" i="123"/>
  <c r="F151" i="123"/>
  <c r="H151" i="123"/>
  <c r="I151" i="123"/>
  <c r="J151" i="123"/>
  <c r="C152" i="123"/>
  <c r="D152" i="123"/>
  <c r="E152" i="123"/>
  <c r="F152" i="123"/>
  <c r="H152" i="123"/>
  <c r="I152" i="123"/>
  <c r="J152" i="123"/>
  <c r="C153" i="123"/>
  <c r="D153" i="123"/>
  <c r="E153" i="123"/>
  <c r="F153" i="123"/>
  <c r="H153" i="123"/>
  <c r="I153" i="123"/>
  <c r="J153" i="123"/>
  <c r="C154" i="123"/>
  <c r="D154" i="123"/>
  <c r="E154" i="123"/>
  <c r="F154" i="123"/>
  <c r="H154" i="123"/>
  <c r="I154" i="123"/>
  <c r="J154" i="123"/>
  <c r="C155" i="123"/>
  <c r="D155" i="123"/>
  <c r="E155" i="123"/>
  <c r="F155" i="123"/>
  <c r="H155" i="123"/>
  <c r="I155" i="123"/>
  <c r="J155" i="123"/>
  <c r="C156" i="123"/>
  <c r="D156" i="123"/>
  <c r="E156" i="123"/>
  <c r="F156" i="123"/>
  <c r="H156" i="123"/>
  <c r="I156" i="123"/>
  <c r="J156" i="123"/>
  <c r="C157" i="123"/>
  <c r="D157" i="123"/>
  <c r="E157" i="123"/>
  <c r="F157" i="123"/>
  <c r="H157" i="123"/>
  <c r="I157" i="123"/>
  <c r="J157" i="123"/>
  <c r="C158" i="123"/>
  <c r="D158" i="123"/>
  <c r="E158" i="123"/>
  <c r="F158" i="123"/>
  <c r="H158" i="123"/>
  <c r="I158" i="123"/>
  <c r="J158" i="123"/>
  <c r="C159" i="123"/>
  <c r="D159" i="123"/>
  <c r="E159" i="123"/>
  <c r="F159" i="123"/>
  <c r="H159" i="123"/>
  <c r="I159" i="123"/>
  <c r="J159" i="123"/>
  <c r="C160" i="123"/>
  <c r="D160" i="123"/>
  <c r="E160" i="123"/>
  <c r="F160" i="123"/>
  <c r="H160" i="123"/>
  <c r="I160" i="123"/>
  <c r="J160" i="123"/>
  <c r="C161" i="123"/>
  <c r="D161" i="123"/>
  <c r="E161" i="123"/>
  <c r="F161" i="123"/>
  <c r="H161" i="123"/>
  <c r="I161" i="123"/>
  <c r="J161" i="123"/>
  <c r="C162" i="123"/>
  <c r="D162" i="123"/>
  <c r="E162" i="123"/>
  <c r="F162" i="123"/>
  <c r="H162" i="123"/>
  <c r="I162" i="123"/>
  <c r="J162" i="123"/>
  <c r="C163" i="123"/>
  <c r="D163" i="123"/>
  <c r="E163" i="123"/>
  <c r="F163" i="123"/>
  <c r="H163" i="123"/>
  <c r="I163" i="123"/>
  <c r="J163" i="123"/>
  <c r="C164" i="123"/>
  <c r="D164" i="123"/>
  <c r="E164" i="123"/>
  <c r="F164" i="123"/>
  <c r="H164" i="123"/>
  <c r="I164" i="123"/>
  <c r="J164" i="123"/>
  <c r="C165" i="123"/>
  <c r="D165" i="123"/>
  <c r="E165" i="123"/>
  <c r="F165" i="123"/>
  <c r="H165" i="123"/>
  <c r="I165" i="123"/>
  <c r="J165" i="123"/>
  <c r="C166" i="123"/>
  <c r="D166" i="123"/>
  <c r="E166" i="123"/>
  <c r="F166" i="123"/>
  <c r="H166" i="123"/>
  <c r="I166" i="123"/>
  <c r="J166" i="123"/>
  <c r="C167" i="123"/>
  <c r="D167" i="123"/>
  <c r="E167" i="123"/>
  <c r="F167" i="123"/>
  <c r="H167" i="123"/>
  <c r="I167" i="123"/>
  <c r="J167" i="123"/>
  <c r="C168" i="123"/>
  <c r="D168" i="123"/>
  <c r="E168" i="123"/>
  <c r="F168" i="123"/>
  <c r="H168" i="123"/>
  <c r="I168" i="123"/>
  <c r="J168" i="123"/>
  <c r="C169" i="123"/>
  <c r="D169" i="123"/>
  <c r="E169" i="123"/>
  <c r="F169" i="123"/>
  <c r="H169" i="123"/>
  <c r="I169" i="123"/>
  <c r="J169" i="123"/>
  <c r="C170" i="123"/>
  <c r="D170" i="123"/>
  <c r="E170" i="123"/>
  <c r="F170" i="123"/>
  <c r="H170" i="123"/>
  <c r="I170" i="123"/>
  <c r="J170" i="123"/>
  <c r="C171" i="123"/>
  <c r="D171" i="123"/>
  <c r="E171" i="123"/>
  <c r="F171" i="123"/>
  <c r="H171" i="123"/>
  <c r="I171" i="123"/>
  <c r="J171" i="123"/>
  <c r="C172" i="123"/>
  <c r="D172" i="123"/>
  <c r="E172" i="123"/>
  <c r="F172" i="123"/>
  <c r="H172" i="123"/>
  <c r="I172" i="123"/>
  <c r="J172" i="123"/>
  <c r="C173" i="123"/>
  <c r="D173" i="123"/>
  <c r="E173" i="123"/>
  <c r="F173" i="123"/>
  <c r="H173" i="123"/>
  <c r="I173" i="123"/>
  <c r="J173" i="123"/>
  <c r="C174" i="123"/>
  <c r="D174" i="123"/>
  <c r="E174" i="123"/>
  <c r="F174" i="123"/>
  <c r="H174" i="123"/>
  <c r="I174" i="123"/>
  <c r="J174" i="123"/>
  <c r="C175" i="123"/>
  <c r="D175" i="123"/>
  <c r="E175" i="123"/>
  <c r="F175" i="123"/>
  <c r="H175" i="123"/>
  <c r="I175" i="123"/>
  <c r="J175" i="123"/>
  <c r="C176" i="123"/>
  <c r="D176" i="123"/>
  <c r="E176" i="123"/>
  <c r="F176" i="123"/>
  <c r="H176" i="123"/>
  <c r="I176" i="123"/>
  <c r="J176" i="123"/>
  <c r="C177" i="123"/>
  <c r="D177" i="123"/>
  <c r="E177" i="123"/>
  <c r="F177" i="123"/>
  <c r="H177" i="123"/>
  <c r="I177" i="123"/>
  <c r="J177" i="123"/>
  <c r="C178" i="123"/>
  <c r="D178" i="123"/>
  <c r="E178" i="123"/>
  <c r="F178" i="123"/>
  <c r="H178" i="123"/>
  <c r="I178" i="123"/>
  <c r="J178" i="123"/>
  <c r="C179" i="123"/>
  <c r="D179" i="123"/>
  <c r="E179" i="123"/>
  <c r="F179" i="123"/>
  <c r="H179" i="123"/>
  <c r="I179" i="123"/>
  <c r="J179" i="123"/>
  <c r="C180" i="123"/>
  <c r="D180" i="123"/>
  <c r="E180" i="123"/>
  <c r="F180" i="123"/>
  <c r="H180" i="123"/>
  <c r="I180" i="123"/>
  <c r="J180" i="123"/>
  <c r="C181" i="123"/>
  <c r="D181" i="123"/>
  <c r="E181" i="123"/>
  <c r="F181" i="123"/>
  <c r="H181" i="123"/>
  <c r="I181" i="123"/>
  <c r="J181" i="123"/>
  <c r="C182" i="123"/>
  <c r="D182" i="123"/>
  <c r="E182" i="123"/>
  <c r="F182" i="123"/>
  <c r="H182" i="123"/>
  <c r="I182" i="123"/>
  <c r="J182" i="123"/>
  <c r="C183" i="123"/>
  <c r="D183" i="123"/>
  <c r="E183" i="123"/>
  <c r="F183" i="123"/>
  <c r="H183" i="123"/>
  <c r="I183" i="123"/>
  <c r="J183" i="123"/>
  <c r="C184" i="123"/>
  <c r="D184" i="123"/>
  <c r="E184" i="123"/>
  <c r="F184" i="123"/>
  <c r="H184" i="123"/>
  <c r="I184" i="123"/>
  <c r="J184" i="123"/>
  <c r="C185" i="123"/>
  <c r="D185" i="123"/>
  <c r="E185" i="123"/>
  <c r="F185" i="123"/>
  <c r="H185" i="123"/>
  <c r="I185" i="123"/>
  <c r="J185" i="123"/>
  <c r="C186" i="123"/>
  <c r="D186" i="123"/>
  <c r="E186" i="123"/>
  <c r="F186" i="123"/>
  <c r="H186" i="123"/>
  <c r="I186" i="123"/>
  <c r="J186" i="123"/>
  <c r="C187" i="123"/>
  <c r="D187" i="123"/>
  <c r="E187" i="123"/>
  <c r="F187" i="123"/>
  <c r="H187" i="123"/>
  <c r="I187" i="123"/>
  <c r="J187" i="123"/>
  <c r="C188" i="123"/>
  <c r="D188" i="123"/>
  <c r="E188" i="123"/>
  <c r="F188" i="123"/>
  <c r="H188" i="123"/>
  <c r="I188" i="123"/>
  <c r="J188" i="123"/>
  <c r="C189" i="123"/>
  <c r="D189" i="123"/>
  <c r="E189" i="123"/>
  <c r="F189" i="123"/>
  <c r="H189" i="123"/>
  <c r="I189" i="123"/>
  <c r="J189" i="123"/>
  <c r="C190" i="123"/>
  <c r="D190" i="123"/>
  <c r="E190" i="123"/>
  <c r="F190" i="123"/>
  <c r="H190" i="123"/>
  <c r="I190" i="123"/>
  <c r="J190" i="123"/>
  <c r="C191" i="123"/>
  <c r="D191" i="123"/>
  <c r="E191" i="123"/>
  <c r="F191" i="123"/>
  <c r="H191" i="123"/>
  <c r="I191" i="123"/>
  <c r="J191" i="123"/>
  <c r="C192" i="123"/>
  <c r="D192" i="123"/>
  <c r="E192" i="123"/>
  <c r="F192" i="123"/>
  <c r="H192" i="123"/>
  <c r="I192" i="123"/>
  <c r="J192" i="123"/>
  <c r="C193" i="123"/>
  <c r="D193" i="123"/>
  <c r="E193" i="123"/>
  <c r="F193" i="123"/>
  <c r="H193" i="123"/>
  <c r="I193" i="123"/>
  <c r="J193" i="123"/>
  <c r="C194" i="123"/>
  <c r="D194" i="123"/>
  <c r="E194" i="123"/>
  <c r="F194" i="123"/>
  <c r="H194" i="123"/>
  <c r="I194" i="123"/>
  <c r="J194" i="123"/>
  <c r="C195" i="123"/>
  <c r="D195" i="123"/>
  <c r="E195" i="123"/>
  <c r="F195" i="123"/>
  <c r="H195" i="123"/>
  <c r="I195" i="123"/>
  <c r="J195" i="123"/>
  <c r="C196" i="123"/>
  <c r="D196" i="123"/>
  <c r="E196" i="123"/>
  <c r="F196" i="123"/>
  <c r="H196" i="123"/>
  <c r="I196" i="123"/>
  <c r="J196" i="123"/>
  <c r="C197" i="123"/>
  <c r="D197" i="123"/>
  <c r="E197" i="123"/>
  <c r="F197" i="123"/>
  <c r="H197" i="123"/>
  <c r="I197" i="123"/>
  <c r="J197" i="123"/>
  <c r="C198" i="123"/>
  <c r="D198" i="123"/>
  <c r="E198" i="123"/>
  <c r="F198" i="123"/>
  <c r="H198" i="123"/>
  <c r="I198" i="123"/>
  <c r="J198" i="123"/>
  <c r="C199" i="123"/>
  <c r="D199" i="123"/>
  <c r="E199" i="123"/>
  <c r="F199" i="123"/>
  <c r="H199" i="123"/>
  <c r="I199" i="123"/>
  <c r="J199" i="123"/>
  <c r="C200" i="123"/>
  <c r="D200" i="123"/>
  <c r="E200" i="123"/>
  <c r="F200" i="123"/>
  <c r="H200" i="123"/>
  <c r="I200" i="123"/>
  <c r="J200" i="123"/>
  <c r="C201" i="123"/>
  <c r="D201" i="123"/>
  <c r="E201" i="123"/>
  <c r="F201" i="123"/>
  <c r="H201" i="123"/>
  <c r="I201" i="123"/>
  <c r="J201" i="123"/>
  <c r="C202" i="123"/>
  <c r="D202" i="123"/>
  <c r="E202" i="123"/>
  <c r="F202" i="123"/>
  <c r="H202" i="123"/>
  <c r="I202" i="123"/>
  <c r="J202" i="123"/>
  <c r="C203" i="123"/>
  <c r="D203" i="123"/>
  <c r="E203" i="123"/>
  <c r="F203" i="123"/>
  <c r="H203" i="123"/>
  <c r="I203" i="123"/>
  <c r="J203" i="123"/>
  <c r="C204" i="123"/>
  <c r="D204" i="123"/>
  <c r="E204" i="123"/>
  <c r="F204" i="123"/>
  <c r="H204" i="123"/>
  <c r="I204" i="123"/>
  <c r="J204" i="123"/>
  <c r="C205" i="123"/>
  <c r="D205" i="123"/>
  <c r="E205" i="123"/>
  <c r="F205" i="123"/>
  <c r="H205" i="123"/>
  <c r="I205" i="123"/>
  <c r="J205" i="123"/>
  <c r="C206" i="123"/>
  <c r="D206" i="123"/>
  <c r="E206" i="123"/>
  <c r="F206" i="123"/>
  <c r="H206" i="123"/>
  <c r="I206" i="123"/>
  <c r="J206" i="123"/>
  <c r="C207" i="123"/>
  <c r="D207" i="123"/>
  <c r="E207" i="123"/>
  <c r="F207" i="123"/>
  <c r="H207" i="123"/>
  <c r="I207" i="123"/>
  <c r="J207" i="123"/>
  <c r="C208" i="123"/>
  <c r="D208" i="123"/>
  <c r="E208" i="123"/>
  <c r="F208" i="123"/>
  <c r="H208" i="123"/>
  <c r="I208" i="123"/>
  <c r="J208" i="123"/>
  <c r="C209" i="123"/>
  <c r="D209" i="123"/>
  <c r="E209" i="123"/>
  <c r="F209" i="123"/>
  <c r="H209" i="123"/>
  <c r="I209" i="123"/>
  <c r="J209" i="123"/>
  <c r="C210" i="123"/>
  <c r="D210" i="123"/>
  <c r="E210" i="123"/>
  <c r="F210" i="123"/>
  <c r="H210" i="123"/>
  <c r="I210" i="123"/>
  <c r="J210" i="123"/>
  <c r="C211" i="123"/>
  <c r="D211" i="123"/>
  <c r="E211" i="123"/>
  <c r="F211" i="123"/>
  <c r="H211" i="123"/>
  <c r="I211" i="123"/>
  <c r="J211" i="123"/>
  <c r="C212" i="123"/>
  <c r="D212" i="123"/>
  <c r="E212" i="123"/>
  <c r="F212" i="123"/>
  <c r="H212" i="123"/>
  <c r="I212" i="123"/>
  <c r="J212" i="123"/>
  <c r="C213" i="123"/>
  <c r="D213" i="123"/>
  <c r="E213" i="123"/>
  <c r="F213" i="123"/>
  <c r="H213" i="123"/>
  <c r="I213" i="123"/>
  <c r="J213" i="123"/>
  <c r="C214" i="123"/>
  <c r="D214" i="123"/>
  <c r="E214" i="123"/>
  <c r="F214" i="123"/>
  <c r="H214" i="123"/>
  <c r="I214" i="123"/>
  <c r="J214" i="123"/>
  <c r="C215" i="123"/>
  <c r="D215" i="123"/>
  <c r="E215" i="123"/>
  <c r="F215" i="123"/>
  <c r="H215" i="123"/>
  <c r="I215" i="123"/>
  <c r="J215" i="123"/>
  <c r="C216" i="123"/>
  <c r="D216" i="123"/>
  <c r="E216" i="123"/>
  <c r="F216" i="123"/>
  <c r="H216" i="123"/>
  <c r="I216" i="123"/>
  <c r="J216" i="123"/>
  <c r="C217" i="123"/>
  <c r="D217" i="123"/>
  <c r="E217" i="123"/>
  <c r="F217" i="123"/>
  <c r="H217" i="123"/>
  <c r="I217" i="123"/>
  <c r="J217" i="123"/>
  <c r="C218" i="123"/>
  <c r="D218" i="123"/>
  <c r="E218" i="123"/>
  <c r="F218" i="123"/>
  <c r="H218" i="123"/>
  <c r="I218" i="123"/>
  <c r="J218" i="123"/>
  <c r="C219" i="123"/>
  <c r="D219" i="123"/>
  <c r="E219" i="123"/>
  <c r="F219" i="123"/>
  <c r="H219" i="123"/>
  <c r="I219" i="123"/>
  <c r="J219" i="123"/>
  <c r="C220" i="123"/>
  <c r="D220" i="123"/>
  <c r="E220" i="123"/>
  <c r="F220" i="123"/>
  <c r="H220" i="123"/>
  <c r="I220" i="123"/>
  <c r="J220" i="123"/>
  <c r="C221" i="123"/>
  <c r="D221" i="123"/>
  <c r="E221" i="123"/>
  <c r="F221" i="123"/>
  <c r="H221" i="123"/>
  <c r="I221" i="123"/>
  <c r="J221" i="123"/>
  <c r="C222" i="123"/>
  <c r="D222" i="123"/>
  <c r="E222" i="123"/>
  <c r="F222" i="123"/>
  <c r="H222" i="123"/>
  <c r="I222" i="123"/>
  <c r="J222" i="123"/>
  <c r="C223" i="123"/>
  <c r="D223" i="123"/>
  <c r="E223" i="123"/>
  <c r="F223" i="123"/>
  <c r="H223" i="123"/>
  <c r="I223" i="123"/>
  <c r="J223" i="123"/>
  <c r="C224" i="123"/>
  <c r="D224" i="123"/>
  <c r="E224" i="123"/>
  <c r="F224" i="123"/>
  <c r="H224" i="123"/>
  <c r="I224" i="123"/>
  <c r="J224" i="123"/>
  <c r="C225" i="123"/>
  <c r="D225" i="123"/>
  <c r="E225" i="123"/>
  <c r="F225" i="123"/>
  <c r="H225" i="123"/>
  <c r="I225" i="123"/>
  <c r="J225" i="123"/>
  <c r="C226" i="123"/>
  <c r="D226" i="123"/>
  <c r="E226" i="123"/>
  <c r="F226" i="123"/>
  <c r="H226" i="123"/>
  <c r="I226" i="123"/>
  <c r="J226" i="123"/>
  <c r="C227" i="123"/>
  <c r="D227" i="123"/>
  <c r="E227" i="123"/>
  <c r="F227" i="123"/>
  <c r="H227" i="123"/>
  <c r="I227" i="123"/>
  <c r="J227" i="123"/>
  <c r="C228" i="123"/>
  <c r="D228" i="123"/>
  <c r="E228" i="123"/>
  <c r="F228" i="123"/>
  <c r="H228" i="123"/>
  <c r="I228" i="123"/>
  <c r="J228" i="123"/>
  <c r="C229" i="123"/>
  <c r="D229" i="123"/>
  <c r="E229" i="123"/>
  <c r="F229" i="123"/>
  <c r="H229" i="123"/>
  <c r="I229" i="123"/>
  <c r="J229" i="123"/>
  <c r="C230" i="123"/>
  <c r="D230" i="123"/>
  <c r="E230" i="123"/>
  <c r="F230" i="123"/>
  <c r="H230" i="123"/>
  <c r="I230" i="123"/>
  <c r="J230" i="123"/>
  <c r="C231" i="123"/>
  <c r="D231" i="123"/>
  <c r="E231" i="123"/>
  <c r="F231" i="123"/>
  <c r="H231" i="123"/>
  <c r="I231" i="123"/>
  <c r="J231" i="123"/>
  <c r="C232" i="123"/>
  <c r="D232" i="123"/>
  <c r="E232" i="123"/>
  <c r="F232" i="123"/>
  <c r="H232" i="123"/>
  <c r="I232" i="123"/>
  <c r="J232" i="123"/>
  <c r="C233" i="123"/>
  <c r="D233" i="123"/>
  <c r="E233" i="123"/>
  <c r="F233" i="123"/>
  <c r="H233" i="123"/>
  <c r="I233" i="123"/>
  <c r="J233" i="123"/>
  <c r="C234" i="123"/>
  <c r="D234" i="123"/>
  <c r="E234" i="123"/>
  <c r="F234" i="123"/>
  <c r="H234" i="123"/>
  <c r="I234" i="123"/>
  <c r="J234" i="123"/>
  <c r="C235" i="123"/>
  <c r="D235" i="123"/>
  <c r="E235" i="123"/>
  <c r="F235" i="123"/>
  <c r="H235" i="123"/>
  <c r="I235" i="123"/>
  <c r="J235" i="123"/>
  <c r="C236" i="123"/>
  <c r="D236" i="123"/>
  <c r="E236" i="123"/>
  <c r="F236" i="123"/>
  <c r="H236" i="123"/>
  <c r="I236" i="123"/>
  <c r="J236" i="123"/>
  <c r="C237" i="123"/>
  <c r="D237" i="123"/>
  <c r="E237" i="123"/>
  <c r="F237" i="123"/>
  <c r="H237" i="123"/>
  <c r="I237" i="123"/>
  <c r="J237" i="123"/>
  <c r="C238" i="123"/>
  <c r="D238" i="123"/>
  <c r="E238" i="123"/>
  <c r="F238" i="123"/>
  <c r="H238" i="123"/>
  <c r="I238" i="123"/>
  <c r="J238" i="123"/>
  <c r="C239" i="123"/>
  <c r="D239" i="123"/>
  <c r="E239" i="123"/>
  <c r="F239" i="123"/>
  <c r="H239" i="123"/>
  <c r="I239" i="123"/>
  <c r="J239" i="123"/>
  <c r="C240" i="123"/>
  <c r="D240" i="123"/>
  <c r="E240" i="123"/>
  <c r="F240" i="123"/>
  <c r="H240" i="123"/>
  <c r="I240" i="123"/>
  <c r="J240" i="123"/>
  <c r="C241" i="123"/>
  <c r="D241" i="123"/>
  <c r="E241" i="123"/>
  <c r="F241" i="123"/>
  <c r="H241" i="123"/>
  <c r="I241" i="123"/>
  <c r="J241" i="123"/>
  <c r="C242" i="123"/>
  <c r="D242" i="123"/>
  <c r="E242" i="123"/>
  <c r="F242" i="123"/>
  <c r="H242" i="123"/>
  <c r="I242" i="123"/>
  <c r="J242" i="123"/>
  <c r="C243" i="123"/>
  <c r="D243" i="123"/>
  <c r="E243" i="123"/>
  <c r="F243" i="123"/>
  <c r="H243" i="123"/>
  <c r="I243" i="123"/>
  <c r="J243" i="123"/>
  <c r="C244" i="123"/>
  <c r="D244" i="123"/>
  <c r="E244" i="123"/>
  <c r="F244" i="123"/>
  <c r="H244" i="123"/>
  <c r="I244" i="123"/>
  <c r="J244" i="123"/>
  <c r="C245" i="123"/>
  <c r="D245" i="123"/>
  <c r="E245" i="123"/>
  <c r="F245" i="123"/>
  <c r="H245" i="123"/>
  <c r="I245" i="123"/>
  <c r="J245" i="123"/>
  <c r="C246" i="123"/>
  <c r="D246" i="123"/>
  <c r="E246" i="123"/>
  <c r="F246" i="123"/>
  <c r="H246" i="123"/>
  <c r="I246" i="123"/>
  <c r="J246" i="123"/>
  <c r="C247" i="123"/>
  <c r="D247" i="123"/>
  <c r="E247" i="123"/>
  <c r="F247" i="123"/>
  <c r="H247" i="123"/>
  <c r="I247" i="123"/>
  <c r="J247" i="123"/>
  <c r="C248" i="123"/>
  <c r="D248" i="123"/>
  <c r="E248" i="123"/>
  <c r="F248" i="123"/>
  <c r="H248" i="123"/>
  <c r="I248" i="123"/>
  <c r="J248" i="123"/>
  <c r="C249" i="123"/>
  <c r="D249" i="123"/>
  <c r="E249" i="123"/>
  <c r="F249" i="123"/>
  <c r="H249" i="123"/>
  <c r="I249" i="123"/>
  <c r="J249" i="123"/>
  <c r="C250" i="123"/>
  <c r="D250" i="123"/>
  <c r="E250" i="123"/>
  <c r="F250" i="123"/>
  <c r="H250" i="123"/>
  <c r="I250" i="123"/>
  <c r="J250" i="123"/>
  <c r="C251" i="123"/>
  <c r="D251" i="123"/>
  <c r="E251" i="123"/>
  <c r="F251" i="123"/>
  <c r="H251" i="123"/>
  <c r="I251" i="123"/>
  <c r="J251" i="123"/>
  <c r="C252" i="123"/>
  <c r="D252" i="123"/>
  <c r="E252" i="123"/>
  <c r="F252" i="123"/>
  <c r="H252" i="123"/>
  <c r="I252" i="123"/>
  <c r="J252" i="123"/>
  <c r="C253" i="123"/>
  <c r="D253" i="123"/>
  <c r="E253" i="123"/>
  <c r="F253" i="123"/>
  <c r="H253" i="123"/>
  <c r="I253" i="123"/>
  <c r="J253" i="123"/>
  <c r="C254" i="123"/>
  <c r="D254" i="123"/>
  <c r="E254" i="123"/>
  <c r="F254" i="123"/>
  <c r="H254" i="123"/>
  <c r="I254" i="123"/>
  <c r="J254" i="123"/>
  <c r="C255" i="123"/>
  <c r="D255" i="123"/>
  <c r="E255" i="123"/>
  <c r="F255" i="123"/>
  <c r="H255" i="123"/>
  <c r="I255" i="123"/>
  <c r="J255" i="123"/>
  <c r="C256" i="123"/>
  <c r="D256" i="123"/>
  <c r="E256" i="123"/>
  <c r="F256" i="123"/>
  <c r="H256" i="123"/>
  <c r="I256" i="123"/>
  <c r="J256" i="123"/>
  <c r="C257" i="123"/>
  <c r="D257" i="123"/>
  <c r="E257" i="123"/>
  <c r="F257" i="123"/>
  <c r="H257" i="123"/>
  <c r="I257" i="123"/>
  <c r="J257" i="123"/>
  <c r="C258" i="123"/>
  <c r="D258" i="123"/>
  <c r="E258" i="123"/>
  <c r="F258" i="123"/>
  <c r="H258" i="123"/>
  <c r="I258" i="123"/>
  <c r="J258" i="123"/>
  <c r="C259" i="123"/>
  <c r="D259" i="123"/>
  <c r="E259" i="123"/>
  <c r="F259" i="123"/>
  <c r="H259" i="123"/>
  <c r="I259" i="123"/>
  <c r="J259" i="123"/>
  <c r="C260" i="123"/>
  <c r="D260" i="123"/>
  <c r="E260" i="123"/>
  <c r="F260" i="123"/>
  <c r="H260" i="123"/>
  <c r="I260" i="123"/>
  <c r="J260" i="123"/>
  <c r="C261" i="123"/>
  <c r="D261" i="123"/>
  <c r="E261" i="123"/>
  <c r="F261" i="123"/>
  <c r="H261" i="123"/>
  <c r="I261" i="123"/>
  <c r="J261" i="123"/>
  <c r="C262" i="123"/>
  <c r="D262" i="123"/>
  <c r="E262" i="123"/>
  <c r="F262" i="123"/>
  <c r="H262" i="123"/>
  <c r="I262" i="123"/>
  <c r="J262" i="123"/>
  <c r="C263" i="123"/>
  <c r="D263" i="123"/>
  <c r="E263" i="123"/>
  <c r="F263" i="123"/>
  <c r="H263" i="123"/>
  <c r="I263" i="123"/>
  <c r="J263" i="123"/>
  <c r="C264" i="123"/>
  <c r="D264" i="123"/>
  <c r="E264" i="123"/>
  <c r="F264" i="123"/>
  <c r="H264" i="123"/>
  <c r="I264" i="123"/>
  <c r="J264" i="123"/>
  <c r="C265" i="123"/>
  <c r="D265" i="123"/>
  <c r="E265" i="123"/>
  <c r="F265" i="123"/>
  <c r="H265" i="123"/>
  <c r="I265" i="123"/>
  <c r="J265" i="123"/>
  <c r="C266" i="123"/>
  <c r="D266" i="123"/>
  <c r="E266" i="123"/>
  <c r="F266" i="123"/>
  <c r="H266" i="123"/>
  <c r="I266" i="123"/>
  <c r="J266" i="123"/>
  <c r="C267" i="123"/>
  <c r="D267" i="123"/>
  <c r="E267" i="123"/>
  <c r="F267" i="123"/>
  <c r="H267" i="123"/>
  <c r="I267" i="123"/>
  <c r="J267" i="123"/>
  <c r="C268" i="123"/>
  <c r="D268" i="123"/>
  <c r="E268" i="123"/>
  <c r="F268" i="123"/>
  <c r="H268" i="123"/>
  <c r="I268" i="123"/>
  <c r="J268" i="123"/>
  <c r="C269" i="123"/>
  <c r="D269" i="123"/>
  <c r="E269" i="123"/>
  <c r="F269" i="123"/>
  <c r="H269" i="123"/>
  <c r="I269" i="123"/>
  <c r="J269" i="123"/>
  <c r="C270" i="123"/>
  <c r="D270" i="123"/>
  <c r="E270" i="123"/>
  <c r="F270" i="123"/>
  <c r="H270" i="123"/>
  <c r="I270" i="123"/>
  <c r="J270" i="123"/>
  <c r="C271" i="123"/>
  <c r="D271" i="123"/>
  <c r="E271" i="123"/>
  <c r="F271" i="123"/>
  <c r="H271" i="123"/>
  <c r="I271" i="123"/>
  <c r="J271" i="123"/>
  <c r="C272" i="123"/>
  <c r="D272" i="123"/>
  <c r="E272" i="123"/>
  <c r="F272" i="123"/>
  <c r="H272" i="123"/>
  <c r="I272" i="123"/>
  <c r="J272" i="123"/>
  <c r="C273" i="123"/>
  <c r="D273" i="123"/>
  <c r="E273" i="123"/>
  <c r="F273" i="123"/>
  <c r="H273" i="123"/>
  <c r="I273" i="123"/>
  <c r="J273" i="123"/>
  <c r="C274" i="123"/>
  <c r="D274" i="123"/>
  <c r="E274" i="123"/>
  <c r="F274" i="123"/>
  <c r="H274" i="123"/>
  <c r="I274" i="123"/>
  <c r="J274" i="123"/>
  <c r="C275" i="123"/>
  <c r="D275" i="123"/>
  <c r="E275" i="123"/>
  <c r="F275" i="123"/>
  <c r="H275" i="123"/>
  <c r="I275" i="123"/>
  <c r="J275" i="123"/>
  <c r="C276" i="123"/>
  <c r="D276" i="123"/>
  <c r="E276" i="123"/>
  <c r="F276" i="123"/>
  <c r="H276" i="123"/>
  <c r="I276" i="123"/>
  <c r="J276" i="123"/>
  <c r="C277" i="123"/>
  <c r="D277" i="123"/>
  <c r="E277" i="123"/>
  <c r="F277" i="123"/>
  <c r="H277" i="123"/>
  <c r="I277" i="123"/>
  <c r="J277" i="123"/>
  <c r="C278" i="123"/>
  <c r="D278" i="123"/>
  <c r="E278" i="123"/>
  <c r="F278" i="123"/>
  <c r="H278" i="123"/>
  <c r="I278" i="123"/>
  <c r="J278" i="123"/>
  <c r="C279" i="123"/>
  <c r="D279" i="123"/>
  <c r="E279" i="123"/>
  <c r="F279" i="123"/>
  <c r="H279" i="123"/>
  <c r="I279" i="123"/>
  <c r="J279" i="123"/>
  <c r="C280" i="123"/>
  <c r="D280" i="123"/>
  <c r="E280" i="123"/>
  <c r="F280" i="123"/>
  <c r="H280" i="123"/>
  <c r="I280" i="123"/>
  <c r="J280" i="123"/>
  <c r="C281" i="123"/>
  <c r="D281" i="123"/>
  <c r="E281" i="123"/>
  <c r="F281" i="123"/>
  <c r="H281" i="123"/>
  <c r="I281" i="123"/>
  <c r="J281" i="123"/>
  <c r="C282" i="123"/>
  <c r="D282" i="123"/>
  <c r="E282" i="123"/>
  <c r="F282" i="123"/>
  <c r="H282" i="123"/>
  <c r="I282" i="123"/>
  <c r="J282" i="123"/>
  <c r="C283" i="123"/>
  <c r="D283" i="123"/>
  <c r="E283" i="123"/>
  <c r="F283" i="123"/>
  <c r="H283" i="123"/>
  <c r="I283" i="123"/>
  <c r="J283" i="123"/>
  <c r="C284" i="123"/>
  <c r="D284" i="123"/>
  <c r="E284" i="123"/>
  <c r="F284" i="123"/>
  <c r="H284" i="123"/>
  <c r="I284" i="123"/>
  <c r="J284" i="123"/>
  <c r="C285" i="123"/>
  <c r="D285" i="123"/>
  <c r="E285" i="123"/>
  <c r="F285" i="123"/>
  <c r="H285" i="123"/>
  <c r="I285" i="123"/>
  <c r="J285" i="123"/>
  <c r="C286" i="123"/>
  <c r="D286" i="123"/>
  <c r="E286" i="123"/>
  <c r="F286" i="123"/>
  <c r="H286" i="123"/>
  <c r="I286" i="123"/>
  <c r="J286" i="123"/>
  <c r="C287" i="123"/>
  <c r="D287" i="123"/>
  <c r="E287" i="123"/>
  <c r="F287" i="123"/>
  <c r="H287" i="123"/>
  <c r="I287" i="123"/>
  <c r="J287" i="123"/>
  <c r="C288" i="123"/>
  <c r="D288" i="123"/>
  <c r="E288" i="123"/>
  <c r="F288" i="123"/>
  <c r="H288" i="123"/>
  <c r="I288" i="123"/>
  <c r="J288" i="123"/>
  <c r="C289" i="123"/>
  <c r="D289" i="123"/>
  <c r="E289" i="123"/>
  <c r="F289" i="123"/>
  <c r="H289" i="123"/>
  <c r="I289" i="123"/>
  <c r="J289" i="123"/>
  <c r="C290" i="123"/>
  <c r="D290" i="123"/>
  <c r="E290" i="123"/>
  <c r="F290" i="123"/>
  <c r="H290" i="123"/>
  <c r="I290" i="123"/>
  <c r="J290" i="123"/>
  <c r="C291" i="123"/>
  <c r="D291" i="123"/>
  <c r="E291" i="123"/>
  <c r="F291" i="123"/>
  <c r="H291" i="123"/>
  <c r="I291" i="123"/>
  <c r="J291" i="123"/>
  <c r="C292" i="123"/>
  <c r="D292" i="123"/>
  <c r="E292" i="123"/>
  <c r="F292" i="123"/>
  <c r="H292" i="123"/>
  <c r="I292" i="123"/>
  <c r="J292" i="123"/>
  <c r="C293" i="123"/>
  <c r="D293" i="123"/>
  <c r="E293" i="123"/>
  <c r="F293" i="123"/>
  <c r="H293" i="123"/>
  <c r="I293" i="123"/>
  <c r="J293" i="123"/>
  <c r="C294" i="123"/>
  <c r="D294" i="123"/>
  <c r="E294" i="123"/>
  <c r="F294" i="123"/>
  <c r="H294" i="123"/>
  <c r="I294" i="123"/>
  <c r="J294" i="123"/>
  <c r="C295" i="123"/>
  <c r="D295" i="123"/>
  <c r="E295" i="123"/>
  <c r="F295" i="123"/>
  <c r="H295" i="123"/>
  <c r="I295" i="123"/>
  <c r="J295" i="123"/>
  <c r="C296" i="123"/>
  <c r="D296" i="123"/>
  <c r="E296" i="123"/>
  <c r="F296" i="123"/>
  <c r="H296" i="123"/>
  <c r="I296" i="123"/>
  <c r="J296" i="123"/>
  <c r="C297" i="123"/>
  <c r="D297" i="123"/>
  <c r="E297" i="123"/>
  <c r="F297" i="123"/>
  <c r="H297" i="123"/>
  <c r="I297" i="123"/>
  <c r="J297" i="123"/>
  <c r="C298" i="123"/>
  <c r="D298" i="123"/>
  <c r="E298" i="123"/>
  <c r="F298" i="123"/>
  <c r="H298" i="123"/>
  <c r="I298" i="123"/>
  <c r="J298" i="123"/>
  <c r="C299" i="123"/>
  <c r="D299" i="123"/>
  <c r="E299" i="123"/>
  <c r="F299" i="123"/>
  <c r="H299" i="123"/>
  <c r="I299" i="123"/>
  <c r="J299" i="123"/>
  <c r="C300" i="123"/>
  <c r="D300" i="123"/>
  <c r="E300" i="123"/>
  <c r="F300" i="123"/>
  <c r="H300" i="123"/>
  <c r="I300" i="123"/>
  <c r="J300" i="123"/>
  <c r="C301" i="123"/>
  <c r="D301" i="123"/>
  <c r="E301" i="123"/>
  <c r="F301" i="123"/>
  <c r="H301" i="123"/>
  <c r="I301" i="123"/>
  <c r="J301" i="123"/>
  <c r="C302" i="123"/>
  <c r="D302" i="123"/>
  <c r="E302" i="123"/>
  <c r="F302" i="123"/>
  <c r="H302" i="123"/>
  <c r="I302" i="123"/>
  <c r="J302" i="123"/>
  <c r="C303" i="123"/>
  <c r="D303" i="123"/>
  <c r="E303" i="123"/>
  <c r="F303" i="123"/>
  <c r="H303" i="123"/>
  <c r="I303" i="123"/>
  <c r="J303" i="123"/>
  <c r="C304" i="123"/>
  <c r="D304" i="123"/>
  <c r="E304" i="123"/>
  <c r="F304" i="123"/>
  <c r="H304" i="123"/>
  <c r="I304" i="123"/>
  <c r="J304" i="123"/>
  <c r="C305" i="123"/>
  <c r="D305" i="123"/>
  <c r="E305" i="123"/>
  <c r="F305" i="123"/>
  <c r="H305" i="123"/>
  <c r="I305" i="123"/>
  <c r="J305" i="123"/>
  <c r="C306" i="123"/>
  <c r="D306" i="123"/>
  <c r="E306" i="123"/>
  <c r="F306" i="123"/>
  <c r="H306" i="123"/>
  <c r="I306" i="123"/>
  <c r="J306" i="123"/>
  <c r="C307" i="123"/>
  <c r="D307" i="123"/>
  <c r="E307" i="123"/>
  <c r="F307" i="123"/>
  <c r="H307" i="123"/>
  <c r="I307" i="123"/>
  <c r="J307" i="123"/>
  <c r="C308" i="123"/>
  <c r="D308" i="123"/>
  <c r="E308" i="123"/>
  <c r="F308" i="123"/>
  <c r="H308" i="123"/>
  <c r="I308" i="123"/>
  <c r="J308" i="123"/>
  <c r="C309" i="123"/>
  <c r="D309" i="123"/>
  <c r="E309" i="123"/>
  <c r="F309" i="123"/>
  <c r="H309" i="123"/>
  <c r="I309" i="123"/>
  <c r="J309" i="123"/>
  <c r="C310" i="123"/>
  <c r="D310" i="123"/>
  <c r="E310" i="123"/>
  <c r="F310" i="123"/>
  <c r="H310" i="123"/>
  <c r="I310" i="123"/>
  <c r="J310" i="123"/>
  <c r="C311" i="123"/>
  <c r="D311" i="123"/>
  <c r="E311" i="123"/>
  <c r="F311" i="123"/>
  <c r="H311" i="123"/>
  <c r="I311" i="123"/>
  <c r="J311" i="123"/>
  <c r="C312" i="123"/>
  <c r="D312" i="123"/>
  <c r="E312" i="123"/>
  <c r="F312" i="123"/>
  <c r="H312" i="123"/>
  <c r="I312" i="123"/>
  <c r="J312" i="123"/>
  <c r="C313" i="123"/>
  <c r="D313" i="123"/>
  <c r="E313" i="123"/>
  <c r="F313" i="123"/>
  <c r="H313" i="123"/>
  <c r="I313" i="123"/>
  <c r="J313" i="123"/>
  <c r="C314" i="123"/>
  <c r="D314" i="123"/>
  <c r="E314" i="123"/>
  <c r="F314" i="123"/>
  <c r="H314" i="123"/>
  <c r="I314" i="123"/>
  <c r="J314" i="123"/>
  <c r="C315" i="123"/>
  <c r="D315" i="123"/>
  <c r="E315" i="123"/>
  <c r="F315" i="123"/>
  <c r="H315" i="123"/>
  <c r="I315" i="123"/>
  <c r="J315" i="123"/>
  <c r="C316" i="123"/>
  <c r="D316" i="123"/>
  <c r="E316" i="123"/>
  <c r="F316" i="123"/>
  <c r="H316" i="123"/>
  <c r="I316" i="123"/>
  <c r="J316" i="123"/>
  <c r="C317" i="123"/>
  <c r="D317" i="123"/>
  <c r="E317" i="123"/>
  <c r="F317" i="123"/>
  <c r="H317" i="123"/>
  <c r="I317" i="123"/>
  <c r="J317" i="123"/>
  <c r="C318" i="123"/>
  <c r="D318" i="123"/>
  <c r="E318" i="123"/>
  <c r="F318" i="123"/>
  <c r="H318" i="123"/>
  <c r="I318" i="123"/>
  <c r="J318" i="123"/>
  <c r="C319" i="123"/>
  <c r="D319" i="123"/>
  <c r="E319" i="123"/>
  <c r="F319" i="123"/>
  <c r="H319" i="123"/>
  <c r="I319" i="123"/>
  <c r="J319" i="123"/>
  <c r="C320" i="123"/>
  <c r="D320" i="123"/>
  <c r="E320" i="123"/>
  <c r="F320" i="123"/>
  <c r="H320" i="123"/>
  <c r="I320" i="123"/>
  <c r="J320" i="123"/>
  <c r="C321" i="123"/>
  <c r="D321" i="123"/>
  <c r="E321" i="123"/>
  <c r="F321" i="123"/>
  <c r="H321" i="123"/>
  <c r="I321" i="123"/>
  <c r="J321" i="123"/>
  <c r="C322" i="123"/>
  <c r="D322" i="123"/>
  <c r="E322" i="123"/>
  <c r="F322" i="123"/>
  <c r="H322" i="123"/>
  <c r="I322" i="123"/>
  <c r="J322" i="123"/>
  <c r="C323" i="123"/>
  <c r="D323" i="123"/>
  <c r="E323" i="123"/>
  <c r="F323" i="123"/>
  <c r="H323" i="123"/>
  <c r="I323" i="123"/>
  <c r="J323" i="123"/>
  <c r="C324" i="123"/>
  <c r="D324" i="123"/>
  <c r="E324" i="123"/>
  <c r="F324" i="123"/>
  <c r="H324" i="123"/>
  <c r="I324" i="123"/>
  <c r="J324" i="123"/>
  <c r="C325" i="123"/>
  <c r="D325" i="123"/>
  <c r="E325" i="123"/>
  <c r="F325" i="123"/>
  <c r="H325" i="123"/>
  <c r="I325" i="123"/>
  <c r="J325" i="123"/>
  <c r="C326" i="123"/>
  <c r="D326" i="123"/>
  <c r="E326" i="123"/>
  <c r="F326" i="123"/>
  <c r="H326" i="123"/>
  <c r="I326" i="123"/>
  <c r="J326" i="123"/>
  <c r="C327" i="123"/>
  <c r="D327" i="123"/>
  <c r="E327" i="123"/>
  <c r="F327" i="123"/>
  <c r="H327" i="123"/>
  <c r="I327" i="123"/>
  <c r="J327" i="123"/>
  <c r="C328" i="123"/>
  <c r="D328" i="123"/>
  <c r="E328" i="123"/>
  <c r="F328" i="123"/>
  <c r="H328" i="123"/>
  <c r="I328" i="123"/>
  <c r="J328" i="123"/>
  <c r="C329" i="123"/>
  <c r="D329" i="123"/>
  <c r="E329" i="123"/>
  <c r="F329" i="123"/>
  <c r="H329" i="123"/>
  <c r="I329" i="123"/>
  <c r="J329" i="123"/>
  <c r="C330" i="123"/>
  <c r="D330" i="123"/>
  <c r="E330" i="123"/>
  <c r="F330" i="123"/>
  <c r="H330" i="123"/>
  <c r="I330" i="123"/>
  <c r="J330" i="123"/>
  <c r="C331" i="123"/>
  <c r="D331" i="123"/>
  <c r="E331" i="123"/>
  <c r="F331" i="123"/>
  <c r="H331" i="123"/>
  <c r="I331" i="123"/>
  <c r="J331" i="123"/>
  <c r="C332" i="123"/>
  <c r="D332" i="123"/>
  <c r="E332" i="123"/>
  <c r="F332" i="123"/>
  <c r="H332" i="123"/>
  <c r="I332" i="123"/>
  <c r="J332" i="123"/>
  <c r="C333" i="123"/>
  <c r="D333" i="123"/>
  <c r="E333" i="123"/>
  <c r="F333" i="123"/>
  <c r="H333" i="123"/>
  <c r="I333" i="123"/>
  <c r="J333" i="123"/>
  <c r="C334" i="123"/>
  <c r="D334" i="123"/>
  <c r="E334" i="123"/>
  <c r="F334" i="123"/>
  <c r="H334" i="123"/>
  <c r="I334" i="123"/>
  <c r="J334" i="123"/>
  <c r="C335" i="123"/>
  <c r="D335" i="123"/>
  <c r="E335" i="123"/>
  <c r="F335" i="123"/>
  <c r="H335" i="123"/>
  <c r="I335" i="123"/>
  <c r="J335" i="123"/>
  <c r="C336" i="123"/>
  <c r="D336" i="123"/>
  <c r="E336" i="123"/>
  <c r="F336" i="123"/>
  <c r="H336" i="123"/>
  <c r="I336" i="123"/>
  <c r="J336" i="123"/>
  <c r="C337" i="123"/>
  <c r="D337" i="123"/>
  <c r="E337" i="123"/>
  <c r="F337" i="123"/>
  <c r="H337" i="123"/>
  <c r="I337" i="123"/>
  <c r="J337" i="123"/>
  <c r="C338" i="123"/>
  <c r="D338" i="123"/>
  <c r="E338" i="123"/>
  <c r="F338" i="123"/>
  <c r="H338" i="123"/>
  <c r="I338" i="123"/>
  <c r="J338" i="123"/>
  <c r="C339" i="123"/>
  <c r="D339" i="123"/>
  <c r="E339" i="123"/>
  <c r="F339" i="123"/>
  <c r="H339" i="123"/>
  <c r="I339" i="123"/>
  <c r="J339" i="123"/>
  <c r="C340" i="123"/>
  <c r="D340" i="123"/>
  <c r="E340" i="123"/>
  <c r="F340" i="123"/>
  <c r="H340" i="123"/>
  <c r="I340" i="123"/>
  <c r="J340" i="123"/>
  <c r="C341" i="123"/>
  <c r="D341" i="123"/>
  <c r="E341" i="123"/>
  <c r="F341" i="123"/>
  <c r="H341" i="123"/>
  <c r="I341" i="123"/>
  <c r="J341" i="123"/>
  <c r="C342" i="123"/>
  <c r="D342" i="123"/>
  <c r="E342" i="123"/>
  <c r="F342" i="123"/>
  <c r="H342" i="123"/>
  <c r="I342" i="123"/>
  <c r="J342" i="123"/>
  <c r="C343" i="123"/>
  <c r="D343" i="123"/>
  <c r="E343" i="123"/>
  <c r="F343" i="123"/>
  <c r="H343" i="123"/>
  <c r="I343" i="123"/>
  <c r="J343" i="123"/>
  <c r="C344" i="123"/>
  <c r="D344" i="123"/>
  <c r="E344" i="123"/>
  <c r="F344" i="123"/>
  <c r="H344" i="123"/>
  <c r="I344" i="123"/>
  <c r="J344" i="123"/>
  <c r="C345" i="123"/>
  <c r="D345" i="123"/>
  <c r="E345" i="123"/>
  <c r="F345" i="123"/>
  <c r="H345" i="123"/>
  <c r="I345" i="123"/>
  <c r="J345" i="123"/>
  <c r="C346" i="123"/>
  <c r="D346" i="123"/>
  <c r="E346" i="123"/>
  <c r="F346" i="123"/>
  <c r="H346" i="123"/>
  <c r="I346" i="123"/>
  <c r="J346" i="123"/>
  <c r="C347" i="123"/>
  <c r="D347" i="123"/>
  <c r="E347" i="123"/>
  <c r="F347" i="123"/>
  <c r="H347" i="123"/>
  <c r="I347" i="123"/>
  <c r="J347" i="123"/>
  <c r="C348" i="123"/>
  <c r="D348" i="123"/>
  <c r="E348" i="123"/>
  <c r="F348" i="123"/>
  <c r="H348" i="123"/>
  <c r="I348" i="123"/>
  <c r="J348" i="123"/>
  <c r="C349" i="123"/>
  <c r="D349" i="123"/>
  <c r="E349" i="123"/>
  <c r="F349" i="123"/>
  <c r="H349" i="123"/>
  <c r="I349" i="123"/>
  <c r="J349" i="123"/>
  <c r="C350" i="123"/>
  <c r="D350" i="123"/>
  <c r="E350" i="123"/>
  <c r="F350" i="123"/>
  <c r="H350" i="123"/>
  <c r="I350" i="123"/>
  <c r="J350" i="123"/>
  <c r="C351" i="123"/>
  <c r="D351" i="123"/>
  <c r="E351" i="123"/>
  <c r="F351" i="123"/>
  <c r="H351" i="123"/>
  <c r="I351" i="123"/>
  <c r="J351" i="123"/>
  <c r="C352" i="123"/>
  <c r="D352" i="123"/>
  <c r="E352" i="123"/>
  <c r="F352" i="123"/>
  <c r="H352" i="123"/>
  <c r="I352" i="123"/>
  <c r="J352" i="123"/>
  <c r="C353" i="123"/>
  <c r="D353" i="123"/>
  <c r="E353" i="123"/>
  <c r="F353" i="123"/>
  <c r="H353" i="123"/>
  <c r="I353" i="123"/>
  <c r="J353" i="123"/>
  <c r="C354" i="123"/>
  <c r="D354" i="123"/>
  <c r="E354" i="123"/>
  <c r="F354" i="123"/>
  <c r="H354" i="123"/>
  <c r="I354" i="123"/>
  <c r="J354" i="123"/>
  <c r="C355" i="123"/>
  <c r="D355" i="123"/>
  <c r="E355" i="123"/>
  <c r="F355" i="123"/>
  <c r="H355" i="123"/>
  <c r="I355" i="123"/>
  <c r="J355" i="123"/>
  <c r="C356" i="123"/>
  <c r="D356" i="123"/>
  <c r="E356" i="123"/>
  <c r="F356" i="123"/>
  <c r="H356" i="123"/>
  <c r="I356" i="123"/>
  <c r="J356" i="123"/>
  <c r="C357" i="123"/>
  <c r="D357" i="123"/>
  <c r="E357" i="123"/>
  <c r="F357" i="123"/>
  <c r="H357" i="123"/>
  <c r="I357" i="123"/>
  <c r="J357" i="123"/>
  <c r="C358" i="123"/>
  <c r="D358" i="123"/>
  <c r="E358" i="123"/>
  <c r="F358" i="123"/>
  <c r="H358" i="123"/>
  <c r="I358" i="123"/>
  <c r="J358" i="123"/>
  <c r="C359" i="123"/>
  <c r="D359" i="123"/>
  <c r="E359" i="123"/>
  <c r="F359" i="123"/>
  <c r="H359" i="123"/>
  <c r="I359" i="123"/>
  <c r="J359" i="123"/>
  <c r="C360" i="123"/>
  <c r="D360" i="123"/>
  <c r="E360" i="123"/>
  <c r="F360" i="123"/>
  <c r="H360" i="123"/>
  <c r="I360" i="123"/>
  <c r="J360" i="123"/>
  <c r="C361" i="123"/>
  <c r="D361" i="123"/>
  <c r="E361" i="123"/>
  <c r="F361" i="123"/>
  <c r="H361" i="123"/>
  <c r="I361" i="123"/>
  <c r="J361" i="123"/>
  <c r="C362" i="123"/>
  <c r="D362" i="123"/>
  <c r="E362" i="123"/>
  <c r="F362" i="123"/>
  <c r="H362" i="123"/>
  <c r="I362" i="123"/>
  <c r="J362" i="123"/>
  <c r="C363" i="123"/>
  <c r="D363" i="123"/>
  <c r="E363" i="123"/>
  <c r="F363" i="123"/>
  <c r="H363" i="123"/>
  <c r="I363" i="123"/>
  <c r="J363" i="123"/>
  <c r="C364" i="123"/>
  <c r="D364" i="123"/>
  <c r="E364" i="123"/>
  <c r="F364" i="123"/>
  <c r="H364" i="123"/>
  <c r="I364" i="123"/>
  <c r="J364" i="123"/>
  <c r="C365" i="123"/>
  <c r="D365" i="123"/>
  <c r="E365" i="123"/>
  <c r="F365" i="123"/>
  <c r="H365" i="123"/>
  <c r="I365" i="123"/>
  <c r="J365" i="123"/>
  <c r="C366" i="123"/>
  <c r="D366" i="123"/>
  <c r="E366" i="123"/>
  <c r="F366" i="123"/>
  <c r="H366" i="123"/>
  <c r="I366" i="123"/>
  <c r="J366" i="123"/>
  <c r="C367" i="123"/>
  <c r="D367" i="123"/>
  <c r="E367" i="123"/>
  <c r="F367" i="123"/>
  <c r="H367" i="123"/>
  <c r="I367" i="123"/>
  <c r="J367" i="123"/>
  <c r="C368" i="123"/>
  <c r="D368" i="123"/>
  <c r="E368" i="123"/>
  <c r="F368" i="123"/>
  <c r="H368" i="123"/>
  <c r="I368" i="123"/>
  <c r="J368" i="123"/>
  <c r="C369" i="123"/>
  <c r="D369" i="123"/>
  <c r="E369" i="123"/>
  <c r="F369" i="123"/>
  <c r="H369" i="123"/>
  <c r="I369" i="123"/>
  <c r="J369" i="123"/>
  <c r="C370" i="123"/>
  <c r="D370" i="123"/>
  <c r="E370" i="123"/>
  <c r="F370" i="123"/>
  <c r="H370" i="123"/>
  <c r="I370" i="123"/>
  <c r="J370" i="123"/>
  <c r="C371" i="123"/>
  <c r="D371" i="123"/>
  <c r="E371" i="123"/>
  <c r="F371" i="123"/>
  <c r="H371" i="123"/>
  <c r="I371" i="123"/>
  <c r="J371" i="123"/>
  <c r="C372" i="123"/>
  <c r="D372" i="123"/>
  <c r="E372" i="123"/>
  <c r="F372" i="123"/>
  <c r="H372" i="123"/>
  <c r="I372" i="123"/>
  <c r="J372" i="123"/>
  <c r="C373" i="123"/>
  <c r="D373" i="123"/>
  <c r="E373" i="123"/>
  <c r="F373" i="123"/>
  <c r="H373" i="123"/>
  <c r="I373" i="123"/>
  <c r="J373" i="123"/>
  <c r="C374" i="123"/>
  <c r="D374" i="123"/>
  <c r="E374" i="123"/>
  <c r="F374" i="123"/>
  <c r="H374" i="123"/>
  <c r="I374" i="123"/>
  <c r="J374" i="123"/>
  <c r="C375" i="123"/>
  <c r="D375" i="123"/>
  <c r="E375" i="123"/>
  <c r="F375" i="123"/>
  <c r="H375" i="123"/>
  <c r="I375" i="123"/>
  <c r="J375" i="123"/>
  <c r="C376" i="123"/>
  <c r="D376" i="123"/>
  <c r="E376" i="123"/>
  <c r="F376" i="123"/>
  <c r="H376" i="123"/>
  <c r="I376" i="123"/>
  <c r="J376" i="123"/>
  <c r="C377" i="123"/>
  <c r="D377" i="123"/>
  <c r="E377" i="123"/>
  <c r="F377" i="123"/>
  <c r="H377" i="123"/>
  <c r="I377" i="123"/>
  <c r="J377" i="123"/>
  <c r="C378" i="123"/>
  <c r="D378" i="123"/>
  <c r="E378" i="123"/>
  <c r="F378" i="123"/>
  <c r="H378" i="123"/>
  <c r="I378" i="123"/>
  <c r="J378" i="123"/>
  <c r="C379" i="123"/>
  <c r="D379" i="123"/>
  <c r="E379" i="123"/>
  <c r="F379" i="123"/>
  <c r="H379" i="123"/>
  <c r="I379" i="123"/>
  <c r="J379" i="123"/>
  <c r="C380" i="123"/>
  <c r="D380" i="123"/>
  <c r="E380" i="123"/>
  <c r="F380" i="123"/>
  <c r="H380" i="123"/>
  <c r="I380" i="123"/>
  <c r="J380" i="123"/>
  <c r="C381" i="123"/>
  <c r="D381" i="123"/>
  <c r="E381" i="123"/>
  <c r="F381" i="123"/>
  <c r="H381" i="123"/>
  <c r="I381" i="123"/>
  <c r="J381" i="123"/>
  <c r="C382" i="123"/>
  <c r="D382" i="123"/>
  <c r="E382" i="123"/>
  <c r="F382" i="123"/>
  <c r="H382" i="123"/>
  <c r="I382" i="123"/>
  <c r="J382" i="123"/>
  <c r="C383" i="123"/>
  <c r="D383" i="123"/>
  <c r="E383" i="123"/>
  <c r="F383" i="123"/>
  <c r="H383" i="123"/>
  <c r="I383" i="123"/>
  <c r="J383" i="123"/>
  <c r="C384" i="123"/>
  <c r="D384" i="123"/>
  <c r="E384" i="123"/>
  <c r="F384" i="123"/>
  <c r="H384" i="123"/>
  <c r="I384" i="123"/>
  <c r="J384" i="123"/>
  <c r="C385" i="123"/>
  <c r="D385" i="123"/>
  <c r="E385" i="123"/>
  <c r="F385" i="123"/>
  <c r="H385" i="123"/>
  <c r="I385" i="123"/>
  <c r="J385" i="123"/>
  <c r="C386" i="123"/>
  <c r="D386" i="123"/>
  <c r="E386" i="123"/>
  <c r="F386" i="123"/>
  <c r="H386" i="123"/>
  <c r="I386" i="123"/>
  <c r="J386" i="123"/>
  <c r="C387" i="123"/>
  <c r="D387" i="123"/>
  <c r="E387" i="123"/>
  <c r="F387" i="123"/>
  <c r="H387" i="123"/>
  <c r="I387" i="123"/>
  <c r="J387" i="123"/>
  <c r="C388" i="123"/>
  <c r="D388" i="123"/>
  <c r="E388" i="123"/>
  <c r="F388" i="123"/>
  <c r="H388" i="123"/>
  <c r="I388" i="123"/>
  <c r="J388" i="123"/>
  <c r="C389" i="123"/>
  <c r="D389" i="123"/>
  <c r="E389" i="123"/>
  <c r="F389" i="123"/>
  <c r="H389" i="123"/>
  <c r="I389" i="123"/>
  <c r="J389" i="123"/>
  <c r="C390" i="123"/>
  <c r="D390" i="123"/>
  <c r="E390" i="123"/>
  <c r="F390" i="123"/>
  <c r="H390" i="123"/>
  <c r="I390" i="123"/>
  <c r="J390" i="123"/>
  <c r="C391" i="123"/>
  <c r="D391" i="123"/>
  <c r="E391" i="123"/>
  <c r="F391" i="123"/>
  <c r="H391" i="123"/>
  <c r="I391" i="123"/>
  <c r="J391" i="123"/>
  <c r="C392" i="123"/>
  <c r="D392" i="123"/>
  <c r="E392" i="123"/>
  <c r="F392" i="123"/>
  <c r="H392" i="123"/>
  <c r="I392" i="123"/>
  <c r="J392" i="123"/>
  <c r="C393" i="123"/>
  <c r="D393" i="123"/>
  <c r="E393" i="123"/>
  <c r="F393" i="123"/>
  <c r="H393" i="123"/>
  <c r="I393" i="123"/>
  <c r="J393" i="123"/>
  <c r="C394" i="123"/>
  <c r="D394" i="123"/>
  <c r="E394" i="123"/>
  <c r="F394" i="123"/>
  <c r="H394" i="123"/>
  <c r="I394" i="123"/>
  <c r="J394" i="123"/>
  <c r="C395" i="123"/>
  <c r="D395" i="123"/>
  <c r="E395" i="123"/>
  <c r="F395" i="123"/>
  <c r="H395" i="123"/>
  <c r="I395" i="123"/>
  <c r="J395" i="123"/>
  <c r="C396" i="123"/>
  <c r="D396" i="123"/>
  <c r="E396" i="123"/>
  <c r="F396" i="123"/>
  <c r="H396" i="123"/>
  <c r="I396" i="123"/>
  <c r="J396" i="123"/>
  <c r="C397" i="123"/>
  <c r="D397" i="123"/>
  <c r="E397" i="123"/>
  <c r="F397" i="123"/>
  <c r="H397" i="123"/>
  <c r="I397" i="123"/>
  <c r="J397" i="123"/>
  <c r="C398" i="123"/>
  <c r="D398" i="123"/>
  <c r="E398" i="123"/>
  <c r="F398" i="123"/>
  <c r="H398" i="123"/>
  <c r="I398" i="123"/>
  <c r="J398" i="123"/>
  <c r="C399" i="123"/>
  <c r="D399" i="123"/>
  <c r="E399" i="123"/>
  <c r="F399" i="123"/>
  <c r="H399" i="123"/>
  <c r="I399" i="123"/>
  <c r="J399" i="123"/>
  <c r="C400" i="123"/>
  <c r="D400" i="123"/>
  <c r="E400" i="123"/>
  <c r="F400" i="123"/>
  <c r="H400" i="123"/>
  <c r="I400" i="123"/>
  <c r="J400" i="123"/>
  <c r="C401" i="123"/>
  <c r="D401" i="123"/>
  <c r="E401" i="123"/>
  <c r="F401" i="123"/>
  <c r="H401" i="123"/>
  <c r="I401" i="123"/>
  <c r="J401" i="123"/>
  <c r="C402" i="123"/>
  <c r="D402" i="123"/>
  <c r="E402" i="123"/>
  <c r="F402" i="123"/>
  <c r="H402" i="123"/>
  <c r="I402" i="123"/>
  <c r="J402" i="123"/>
  <c r="C403" i="123"/>
  <c r="D403" i="123"/>
  <c r="E403" i="123"/>
  <c r="F403" i="123"/>
  <c r="H403" i="123"/>
  <c r="I403" i="123"/>
  <c r="J403" i="123"/>
  <c r="C404" i="123"/>
  <c r="D404" i="123"/>
  <c r="E404" i="123"/>
  <c r="F404" i="123"/>
  <c r="H404" i="123"/>
  <c r="I404" i="123"/>
  <c r="J404" i="123"/>
  <c r="C405" i="123"/>
  <c r="D405" i="123"/>
  <c r="E405" i="123"/>
  <c r="F405" i="123"/>
  <c r="H405" i="123"/>
  <c r="I405" i="123"/>
  <c r="J405" i="123"/>
  <c r="C406" i="123"/>
  <c r="D406" i="123"/>
  <c r="E406" i="123"/>
  <c r="F406" i="123"/>
  <c r="H406" i="123"/>
  <c r="I406" i="123"/>
  <c r="J406" i="123"/>
  <c r="C407" i="123"/>
  <c r="D407" i="123"/>
  <c r="E407" i="123"/>
  <c r="F407" i="123"/>
  <c r="H407" i="123"/>
  <c r="I407" i="123"/>
  <c r="J407" i="123"/>
  <c r="E408" i="123"/>
  <c r="C409" i="123"/>
  <c r="D409" i="123"/>
  <c r="E409" i="123"/>
  <c r="T4" i="124"/>
  <c r="S5" i="124"/>
  <c r="T5" i="124"/>
  <c r="S6" i="124"/>
  <c r="T6" i="124"/>
  <c r="H8" i="124"/>
  <c r="T9" i="124"/>
  <c r="H10" i="124"/>
  <c r="T10" i="124"/>
  <c r="T15" i="124"/>
  <c r="T16" i="124"/>
  <c r="I17" i="124"/>
  <c r="J17" i="124"/>
  <c r="T17" i="124"/>
  <c r="F18" i="124"/>
  <c r="T18" i="124"/>
  <c r="J19" i="124"/>
  <c r="T19" i="124"/>
  <c r="J20" i="124"/>
  <c r="T20" i="124"/>
  <c r="J21" i="124"/>
  <c r="T21" i="124"/>
  <c r="B22" i="124"/>
  <c r="J23" i="124"/>
  <c r="J24" i="124"/>
  <c r="T24" i="124"/>
  <c r="J25" i="124"/>
  <c r="J26" i="124"/>
  <c r="F27" i="124"/>
  <c r="H27" i="124"/>
  <c r="I27" i="124"/>
  <c r="J27" i="124"/>
  <c r="J28" i="124"/>
  <c r="H29" i="124"/>
  <c r="I29" i="124"/>
  <c r="J29" i="124"/>
  <c r="T29" i="124"/>
  <c r="H30" i="124"/>
  <c r="I30" i="124"/>
  <c r="J30" i="124"/>
  <c r="T30" i="124"/>
  <c r="J31" i="124"/>
  <c r="T31" i="124"/>
  <c r="B32" i="124"/>
  <c r="H32" i="124"/>
  <c r="T32" i="124"/>
  <c r="F33" i="124"/>
  <c r="F34" i="124"/>
  <c r="H34" i="124"/>
  <c r="I34" i="124"/>
  <c r="J34" i="124"/>
  <c r="F35" i="124"/>
  <c r="H35" i="124"/>
  <c r="I35" i="124"/>
  <c r="J35" i="124"/>
  <c r="J36" i="124"/>
  <c r="H37" i="124"/>
  <c r="I37" i="124"/>
  <c r="J37" i="124"/>
  <c r="B38" i="124"/>
  <c r="H38" i="124"/>
  <c r="H40" i="124"/>
  <c r="F41" i="124"/>
  <c r="O41" i="124"/>
  <c r="S41" i="124"/>
  <c r="B42" i="124"/>
  <c r="H42" i="124"/>
  <c r="O42" i="124"/>
  <c r="S42" i="124"/>
  <c r="F47" i="124"/>
  <c r="C48" i="124"/>
  <c r="D48" i="124"/>
  <c r="E48" i="124"/>
  <c r="F48" i="124"/>
  <c r="H48" i="124"/>
  <c r="I48" i="124"/>
  <c r="J48" i="124"/>
  <c r="V48" i="124"/>
  <c r="W48" i="124"/>
  <c r="X48" i="124"/>
  <c r="C49" i="124"/>
  <c r="D49" i="124"/>
  <c r="E49" i="124"/>
  <c r="F49" i="124"/>
  <c r="H49" i="124"/>
  <c r="I49" i="124"/>
  <c r="J49" i="124"/>
  <c r="C50" i="124"/>
  <c r="D50" i="124"/>
  <c r="E50" i="124"/>
  <c r="F50" i="124"/>
  <c r="H50" i="124"/>
  <c r="I50" i="124"/>
  <c r="J50" i="124"/>
  <c r="C51" i="124"/>
  <c r="D51" i="124"/>
  <c r="E51" i="124"/>
  <c r="F51" i="124"/>
  <c r="H51" i="124"/>
  <c r="I51" i="124"/>
  <c r="J51" i="124"/>
  <c r="C52" i="124"/>
  <c r="D52" i="124"/>
  <c r="E52" i="124"/>
  <c r="F52" i="124"/>
  <c r="H52" i="124"/>
  <c r="I52" i="124"/>
  <c r="J52" i="124"/>
  <c r="T52" i="124"/>
  <c r="X52" i="124"/>
  <c r="C53" i="124"/>
  <c r="D53" i="124"/>
  <c r="E53" i="124"/>
  <c r="F53" i="124"/>
  <c r="H53" i="124"/>
  <c r="I53" i="124"/>
  <c r="J53" i="124"/>
  <c r="C54" i="124"/>
  <c r="D54" i="124"/>
  <c r="E54" i="124"/>
  <c r="F54" i="124"/>
  <c r="H54" i="124"/>
  <c r="I54" i="124"/>
  <c r="J54" i="124"/>
  <c r="C55" i="124"/>
  <c r="D55" i="124"/>
  <c r="E55" i="124"/>
  <c r="F55" i="124"/>
  <c r="H55" i="124"/>
  <c r="I55" i="124"/>
  <c r="J55" i="124"/>
  <c r="W55" i="124"/>
  <c r="C56" i="124"/>
  <c r="D56" i="124"/>
  <c r="E56" i="124"/>
  <c r="F56" i="124"/>
  <c r="H56" i="124"/>
  <c r="I56" i="124"/>
  <c r="J56" i="124"/>
  <c r="C57" i="124"/>
  <c r="D57" i="124"/>
  <c r="E57" i="124"/>
  <c r="F57" i="124"/>
  <c r="H57" i="124"/>
  <c r="I57" i="124"/>
  <c r="J57" i="124"/>
  <c r="V57" i="124"/>
  <c r="C58" i="124"/>
  <c r="D58" i="124"/>
  <c r="E58" i="124"/>
  <c r="F58" i="124"/>
  <c r="H58" i="124"/>
  <c r="I58" i="124"/>
  <c r="J58" i="124"/>
  <c r="C59" i="124"/>
  <c r="D59" i="124"/>
  <c r="E59" i="124"/>
  <c r="F59" i="124"/>
  <c r="H59" i="124"/>
  <c r="I59" i="124"/>
  <c r="J59" i="124"/>
  <c r="T59" i="124"/>
  <c r="C60" i="124"/>
  <c r="D60" i="124"/>
  <c r="E60" i="124"/>
  <c r="F60" i="124"/>
  <c r="H60" i="124"/>
  <c r="I60" i="124"/>
  <c r="J60" i="124"/>
  <c r="C61" i="124"/>
  <c r="D61" i="124"/>
  <c r="E61" i="124"/>
  <c r="F61" i="124"/>
  <c r="H61" i="124"/>
  <c r="I61" i="124"/>
  <c r="J61" i="124"/>
  <c r="T61" i="124"/>
  <c r="V61" i="124"/>
  <c r="C62" i="124"/>
  <c r="D62" i="124"/>
  <c r="E62" i="124"/>
  <c r="F62" i="124"/>
  <c r="H62" i="124"/>
  <c r="I62" i="124"/>
  <c r="J62" i="124"/>
  <c r="T62" i="124"/>
  <c r="C63" i="124"/>
  <c r="D63" i="124"/>
  <c r="E63" i="124"/>
  <c r="F63" i="124"/>
  <c r="H63" i="124"/>
  <c r="I63" i="124"/>
  <c r="J63" i="124"/>
  <c r="C64" i="124"/>
  <c r="D64" i="124"/>
  <c r="E64" i="124"/>
  <c r="F64" i="124"/>
  <c r="H64" i="124"/>
  <c r="I64" i="124"/>
  <c r="J64" i="124"/>
  <c r="V64" i="124"/>
  <c r="C65" i="124"/>
  <c r="D65" i="124"/>
  <c r="E65" i="124"/>
  <c r="F65" i="124"/>
  <c r="H65" i="124"/>
  <c r="I65" i="124"/>
  <c r="J65" i="124"/>
  <c r="T65" i="124"/>
  <c r="C66" i="124"/>
  <c r="D66" i="124"/>
  <c r="E66" i="124"/>
  <c r="F66" i="124"/>
  <c r="H66" i="124"/>
  <c r="I66" i="124"/>
  <c r="J66" i="124"/>
  <c r="C67" i="124"/>
  <c r="D67" i="124"/>
  <c r="E67" i="124"/>
  <c r="F67" i="124"/>
  <c r="H67" i="124"/>
  <c r="I67" i="124"/>
  <c r="J67" i="124"/>
  <c r="T67" i="124"/>
  <c r="V67" i="124"/>
  <c r="C68" i="124"/>
  <c r="D68" i="124"/>
  <c r="E68" i="124"/>
  <c r="F68" i="124"/>
  <c r="H68" i="124"/>
  <c r="I68" i="124"/>
  <c r="J68" i="124"/>
  <c r="T68" i="124"/>
  <c r="C69" i="124"/>
  <c r="D69" i="124"/>
  <c r="E69" i="124"/>
  <c r="F69" i="124"/>
  <c r="H69" i="124"/>
  <c r="I69" i="124"/>
  <c r="J69" i="124"/>
  <c r="C70" i="124"/>
  <c r="D70" i="124"/>
  <c r="E70" i="124"/>
  <c r="F70" i="124"/>
  <c r="H70" i="124"/>
  <c r="I70" i="124"/>
  <c r="J70" i="124"/>
  <c r="C71" i="124"/>
  <c r="D71" i="124"/>
  <c r="E71" i="124"/>
  <c r="F71" i="124"/>
  <c r="H71" i="124"/>
  <c r="I71" i="124"/>
  <c r="J71" i="124"/>
  <c r="C72" i="124"/>
  <c r="D72" i="124"/>
  <c r="E72" i="124"/>
  <c r="F72" i="124"/>
  <c r="H72" i="124"/>
  <c r="I72" i="124"/>
  <c r="J72" i="124"/>
  <c r="C73" i="124"/>
  <c r="D73" i="124"/>
  <c r="E73" i="124"/>
  <c r="F73" i="124"/>
  <c r="H73" i="124"/>
  <c r="I73" i="124"/>
  <c r="J73" i="124"/>
  <c r="C74" i="124"/>
  <c r="D74" i="124"/>
  <c r="E74" i="124"/>
  <c r="F74" i="124"/>
  <c r="H74" i="124"/>
  <c r="I74" i="124"/>
  <c r="J74" i="124"/>
  <c r="C75" i="124"/>
  <c r="D75" i="124"/>
  <c r="E75" i="124"/>
  <c r="F75" i="124"/>
  <c r="H75" i="124"/>
  <c r="I75" i="124"/>
  <c r="J75" i="124"/>
  <c r="C76" i="124"/>
  <c r="D76" i="124"/>
  <c r="E76" i="124"/>
  <c r="F76" i="124"/>
  <c r="H76" i="124"/>
  <c r="I76" i="124"/>
  <c r="J76" i="124"/>
  <c r="C77" i="124"/>
  <c r="D77" i="124"/>
  <c r="E77" i="124"/>
  <c r="F77" i="124"/>
  <c r="H77" i="124"/>
  <c r="I77" i="124"/>
  <c r="J77" i="124"/>
  <c r="C78" i="124"/>
  <c r="D78" i="124"/>
  <c r="E78" i="124"/>
  <c r="F78" i="124"/>
  <c r="H78" i="124"/>
  <c r="I78" i="124"/>
  <c r="J78" i="124"/>
  <c r="C79" i="124"/>
  <c r="D79" i="124"/>
  <c r="E79" i="124"/>
  <c r="F79" i="124"/>
  <c r="H79" i="124"/>
  <c r="I79" i="124"/>
  <c r="J79" i="124"/>
  <c r="C80" i="124"/>
  <c r="D80" i="124"/>
  <c r="E80" i="124"/>
  <c r="F80" i="124"/>
  <c r="H80" i="124"/>
  <c r="I80" i="124"/>
  <c r="J80" i="124"/>
  <c r="C81" i="124"/>
  <c r="D81" i="124"/>
  <c r="E81" i="124"/>
  <c r="F81" i="124"/>
  <c r="H81" i="124"/>
  <c r="I81" i="124"/>
  <c r="J81" i="124"/>
  <c r="C82" i="124"/>
  <c r="D82" i="124"/>
  <c r="E82" i="124"/>
  <c r="F82" i="124"/>
  <c r="H82" i="124"/>
  <c r="I82" i="124"/>
  <c r="J82" i="124"/>
  <c r="C83" i="124"/>
  <c r="D83" i="124"/>
  <c r="E83" i="124"/>
  <c r="F83" i="124"/>
  <c r="H83" i="124"/>
  <c r="I83" i="124"/>
  <c r="J83" i="124"/>
  <c r="C84" i="124"/>
  <c r="D84" i="124"/>
  <c r="E84" i="124"/>
  <c r="F84" i="124"/>
  <c r="H84" i="124"/>
  <c r="I84" i="124"/>
  <c r="J84" i="124"/>
  <c r="C85" i="124"/>
  <c r="D85" i="124"/>
  <c r="E85" i="124"/>
  <c r="F85" i="124"/>
  <c r="H85" i="124"/>
  <c r="I85" i="124"/>
  <c r="J85" i="124"/>
  <c r="C86" i="124"/>
  <c r="D86" i="124"/>
  <c r="E86" i="124"/>
  <c r="F86" i="124"/>
  <c r="H86" i="124"/>
  <c r="I86" i="124"/>
  <c r="J86" i="124"/>
  <c r="C87" i="124"/>
  <c r="D87" i="124"/>
  <c r="E87" i="124"/>
  <c r="F87" i="124"/>
  <c r="H87" i="124"/>
  <c r="I87" i="124"/>
  <c r="J87" i="124"/>
  <c r="C88" i="124"/>
  <c r="D88" i="124"/>
  <c r="E88" i="124"/>
  <c r="F88" i="124"/>
  <c r="H88" i="124"/>
  <c r="I88" i="124"/>
  <c r="J88" i="124"/>
  <c r="C89" i="124"/>
  <c r="D89" i="124"/>
  <c r="E89" i="124"/>
  <c r="F89" i="124"/>
  <c r="H89" i="124"/>
  <c r="I89" i="124"/>
  <c r="J89" i="124"/>
  <c r="C90" i="124"/>
  <c r="D90" i="124"/>
  <c r="E90" i="124"/>
  <c r="F90" i="124"/>
  <c r="H90" i="124"/>
  <c r="I90" i="124"/>
  <c r="J90" i="124"/>
  <c r="C91" i="124"/>
  <c r="D91" i="124"/>
  <c r="E91" i="124"/>
  <c r="F91" i="124"/>
  <c r="H91" i="124"/>
  <c r="I91" i="124"/>
  <c r="J91" i="124"/>
  <c r="C92" i="124"/>
  <c r="D92" i="124"/>
  <c r="E92" i="124"/>
  <c r="F92" i="124"/>
  <c r="H92" i="124"/>
  <c r="I92" i="124"/>
  <c r="J92" i="124"/>
  <c r="C93" i="124"/>
  <c r="D93" i="124"/>
  <c r="E93" i="124"/>
  <c r="F93" i="124"/>
  <c r="H93" i="124"/>
  <c r="I93" i="124"/>
  <c r="J93" i="124"/>
  <c r="C94" i="124"/>
  <c r="D94" i="124"/>
  <c r="E94" i="124"/>
  <c r="F94" i="124"/>
  <c r="H94" i="124"/>
  <c r="I94" i="124"/>
  <c r="J94" i="124"/>
  <c r="C95" i="124"/>
  <c r="D95" i="124"/>
  <c r="E95" i="124"/>
  <c r="F95" i="124"/>
  <c r="H95" i="124"/>
  <c r="I95" i="124"/>
  <c r="J95" i="124"/>
  <c r="C96" i="124"/>
  <c r="D96" i="124"/>
  <c r="E96" i="124"/>
  <c r="F96" i="124"/>
  <c r="H96" i="124"/>
  <c r="I96" i="124"/>
  <c r="J96" i="124"/>
  <c r="C97" i="124"/>
  <c r="D97" i="124"/>
  <c r="E97" i="124"/>
  <c r="F97" i="124"/>
  <c r="H97" i="124"/>
  <c r="I97" i="124"/>
  <c r="J97" i="124"/>
  <c r="C98" i="124"/>
  <c r="D98" i="124"/>
  <c r="E98" i="124"/>
  <c r="F98" i="124"/>
  <c r="H98" i="124"/>
  <c r="I98" i="124"/>
  <c r="J98" i="124"/>
  <c r="C99" i="124"/>
  <c r="D99" i="124"/>
  <c r="E99" i="124"/>
  <c r="F99" i="124"/>
  <c r="H99" i="124"/>
  <c r="I99" i="124"/>
  <c r="J99" i="124"/>
  <c r="C100" i="124"/>
  <c r="D100" i="124"/>
  <c r="E100" i="124"/>
  <c r="F100" i="124"/>
  <c r="H100" i="124"/>
  <c r="I100" i="124"/>
  <c r="J100" i="124"/>
  <c r="C101" i="124"/>
  <c r="D101" i="124"/>
  <c r="E101" i="124"/>
  <c r="F101" i="124"/>
  <c r="H101" i="124"/>
  <c r="I101" i="124"/>
  <c r="J101" i="124"/>
  <c r="C102" i="124"/>
  <c r="D102" i="124"/>
  <c r="E102" i="124"/>
  <c r="F102" i="124"/>
  <c r="H102" i="124"/>
  <c r="I102" i="124"/>
  <c r="J102" i="124"/>
  <c r="C103" i="124"/>
  <c r="D103" i="124"/>
  <c r="E103" i="124"/>
  <c r="F103" i="124"/>
  <c r="H103" i="124"/>
  <c r="I103" i="124"/>
  <c r="J103" i="124"/>
  <c r="C104" i="124"/>
  <c r="D104" i="124"/>
  <c r="E104" i="124"/>
  <c r="F104" i="124"/>
  <c r="H104" i="124"/>
  <c r="I104" i="124"/>
  <c r="J104" i="124"/>
  <c r="C105" i="124"/>
  <c r="D105" i="124"/>
  <c r="E105" i="124"/>
  <c r="F105" i="124"/>
  <c r="H105" i="124"/>
  <c r="I105" i="124"/>
  <c r="J105" i="124"/>
  <c r="C106" i="124"/>
  <c r="D106" i="124"/>
  <c r="E106" i="124"/>
  <c r="F106" i="124"/>
  <c r="H106" i="124"/>
  <c r="I106" i="124"/>
  <c r="J106" i="124"/>
  <c r="C107" i="124"/>
  <c r="D107" i="124"/>
  <c r="E107" i="124"/>
  <c r="F107" i="124"/>
  <c r="H107" i="124"/>
  <c r="I107" i="124"/>
  <c r="J107" i="124"/>
  <c r="C108" i="124"/>
  <c r="D108" i="124"/>
  <c r="E108" i="124"/>
  <c r="F108" i="124"/>
  <c r="H108" i="124"/>
  <c r="I108" i="124"/>
  <c r="J108" i="124"/>
  <c r="C109" i="124"/>
  <c r="D109" i="124"/>
  <c r="E109" i="124"/>
  <c r="F109" i="124"/>
  <c r="H109" i="124"/>
  <c r="I109" i="124"/>
  <c r="J109" i="124"/>
  <c r="C110" i="124"/>
  <c r="D110" i="124"/>
  <c r="E110" i="124"/>
  <c r="F110" i="124"/>
  <c r="H110" i="124"/>
  <c r="I110" i="124"/>
  <c r="J110" i="124"/>
  <c r="C111" i="124"/>
  <c r="D111" i="124"/>
  <c r="E111" i="124"/>
  <c r="F111" i="124"/>
  <c r="H111" i="124"/>
  <c r="I111" i="124"/>
  <c r="J111" i="124"/>
  <c r="C112" i="124"/>
  <c r="D112" i="124"/>
  <c r="E112" i="124"/>
  <c r="F112" i="124"/>
  <c r="H112" i="124"/>
  <c r="I112" i="124"/>
  <c r="J112" i="124"/>
  <c r="C113" i="124"/>
  <c r="D113" i="124"/>
  <c r="E113" i="124"/>
  <c r="F113" i="124"/>
  <c r="H113" i="124"/>
  <c r="I113" i="124"/>
  <c r="J113" i="124"/>
  <c r="C114" i="124"/>
  <c r="D114" i="124"/>
  <c r="E114" i="124"/>
  <c r="F114" i="124"/>
  <c r="H114" i="124"/>
  <c r="I114" i="124"/>
  <c r="J114" i="124"/>
  <c r="C115" i="124"/>
  <c r="D115" i="124"/>
  <c r="E115" i="124"/>
  <c r="F115" i="124"/>
  <c r="H115" i="124"/>
  <c r="I115" i="124"/>
  <c r="J115" i="124"/>
  <c r="C116" i="124"/>
  <c r="D116" i="124"/>
  <c r="E116" i="124"/>
  <c r="F116" i="124"/>
  <c r="H116" i="124"/>
  <c r="I116" i="124"/>
  <c r="J116" i="124"/>
  <c r="C117" i="124"/>
  <c r="D117" i="124"/>
  <c r="E117" i="124"/>
  <c r="F117" i="124"/>
  <c r="H117" i="124"/>
  <c r="I117" i="124"/>
  <c r="J117" i="124"/>
  <c r="C118" i="124"/>
  <c r="D118" i="124"/>
  <c r="E118" i="124"/>
  <c r="F118" i="124"/>
  <c r="H118" i="124"/>
  <c r="I118" i="124"/>
  <c r="J118" i="124"/>
  <c r="C119" i="124"/>
  <c r="D119" i="124"/>
  <c r="E119" i="124"/>
  <c r="F119" i="124"/>
  <c r="H119" i="124"/>
  <c r="I119" i="124"/>
  <c r="J119" i="124"/>
  <c r="C120" i="124"/>
  <c r="D120" i="124"/>
  <c r="E120" i="124"/>
  <c r="F120" i="124"/>
  <c r="H120" i="124"/>
  <c r="I120" i="124"/>
  <c r="J120" i="124"/>
  <c r="C121" i="124"/>
  <c r="D121" i="124"/>
  <c r="E121" i="124"/>
  <c r="F121" i="124"/>
  <c r="H121" i="124"/>
  <c r="I121" i="124"/>
  <c r="J121" i="124"/>
  <c r="C122" i="124"/>
  <c r="D122" i="124"/>
  <c r="E122" i="124"/>
  <c r="F122" i="124"/>
  <c r="H122" i="124"/>
  <c r="I122" i="124"/>
  <c r="J122" i="124"/>
  <c r="C123" i="124"/>
  <c r="D123" i="124"/>
  <c r="E123" i="124"/>
  <c r="F123" i="124"/>
  <c r="H123" i="124"/>
  <c r="I123" i="124"/>
  <c r="J123" i="124"/>
  <c r="C124" i="124"/>
  <c r="D124" i="124"/>
  <c r="E124" i="124"/>
  <c r="F124" i="124"/>
  <c r="H124" i="124"/>
  <c r="I124" i="124"/>
  <c r="J124" i="124"/>
  <c r="C125" i="124"/>
  <c r="D125" i="124"/>
  <c r="E125" i="124"/>
  <c r="F125" i="124"/>
  <c r="H125" i="124"/>
  <c r="I125" i="124"/>
  <c r="J125" i="124"/>
  <c r="C126" i="124"/>
  <c r="D126" i="124"/>
  <c r="E126" i="124"/>
  <c r="F126" i="124"/>
  <c r="H126" i="124"/>
  <c r="I126" i="124"/>
  <c r="J126" i="124"/>
  <c r="C127" i="124"/>
  <c r="D127" i="124"/>
  <c r="E127" i="124"/>
  <c r="F127" i="124"/>
  <c r="H127" i="124"/>
  <c r="I127" i="124"/>
  <c r="J127" i="124"/>
  <c r="C128" i="124"/>
  <c r="D128" i="124"/>
  <c r="E128" i="124"/>
  <c r="F128" i="124"/>
  <c r="H128" i="124"/>
  <c r="I128" i="124"/>
  <c r="J128" i="124"/>
  <c r="C129" i="124"/>
  <c r="D129" i="124"/>
  <c r="E129" i="124"/>
  <c r="F129" i="124"/>
  <c r="H129" i="124"/>
  <c r="I129" i="124"/>
  <c r="J129" i="124"/>
  <c r="C130" i="124"/>
  <c r="D130" i="124"/>
  <c r="E130" i="124"/>
  <c r="F130" i="124"/>
  <c r="H130" i="124"/>
  <c r="I130" i="124"/>
  <c r="J130" i="124"/>
  <c r="C131" i="124"/>
  <c r="D131" i="124"/>
  <c r="E131" i="124"/>
  <c r="F131" i="124"/>
  <c r="H131" i="124"/>
  <c r="I131" i="124"/>
  <c r="J131" i="124"/>
  <c r="C132" i="124"/>
  <c r="D132" i="124"/>
  <c r="E132" i="124"/>
  <c r="F132" i="124"/>
  <c r="H132" i="124"/>
  <c r="I132" i="124"/>
  <c r="J132" i="124"/>
  <c r="C133" i="124"/>
  <c r="D133" i="124"/>
  <c r="E133" i="124"/>
  <c r="F133" i="124"/>
  <c r="H133" i="124"/>
  <c r="I133" i="124"/>
  <c r="J133" i="124"/>
  <c r="C134" i="124"/>
  <c r="D134" i="124"/>
  <c r="E134" i="124"/>
  <c r="F134" i="124"/>
  <c r="H134" i="124"/>
  <c r="I134" i="124"/>
  <c r="J134" i="124"/>
  <c r="C135" i="124"/>
  <c r="D135" i="124"/>
  <c r="E135" i="124"/>
  <c r="F135" i="124"/>
  <c r="H135" i="124"/>
  <c r="I135" i="124"/>
  <c r="J135" i="124"/>
  <c r="C136" i="124"/>
  <c r="D136" i="124"/>
  <c r="E136" i="124"/>
  <c r="F136" i="124"/>
  <c r="H136" i="124"/>
  <c r="I136" i="124"/>
  <c r="J136" i="124"/>
  <c r="C137" i="124"/>
  <c r="D137" i="124"/>
  <c r="E137" i="124"/>
  <c r="F137" i="124"/>
  <c r="H137" i="124"/>
  <c r="I137" i="124"/>
  <c r="J137" i="124"/>
  <c r="C138" i="124"/>
  <c r="D138" i="124"/>
  <c r="E138" i="124"/>
  <c r="F138" i="124"/>
  <c r="H138" i="124"/>
  <c r="I138" i="124"/>
  <c r="J138" i="124"/>
  <c r="C139" i="124"/>
  <c r="D139" i="124"/>
  <c r="E139" i="124"/>
  <c r="F139" i="124"/>
  <c r="H139" i="124"/>
  <c r="I139" i="124"/>
  <c r="J139" i="124"/>
  <c r="C140" i="124"/>
  <c r="D140" i="124"/>
  <c r="E140" i="124"/>
  <c r="F140" i="124"/>
  <c r="H140" i="124"/>
  <c r="I140" i="124"/>
  <c r="J140" i="124"/>
  <c r="C141" i="124"/>
  <c r="D141" i="124"/>
  <c r="E141" i="124"/>
  <c r="F141" i="124"/>
  <c r="H141" i="124"/>
  <c r="I141" i="124"/>
  <c r="J141" i="124"/>
  <c r="C142" i="124"/>
  <c r="D142" i="124"/>
  <c r="E142" i="124"/>
  <c r="F142" i="124"/>
  <c r="H142" i="124"/>
  <c r="I142" i="124"/>
  <c r="J142" i="124"/>
  <c r="C143" i="124"/>
  <c r="D143" i="124"/>
  <c r="E143" i="124"/>
  <c r="F143" i="124"/>
  <c r="H143" i="124"/>
  <c r="I143" i="124"/>
  <c r="J143" i="124"/>
  <c r="C144" i="124"/>
  <c r="D144" i="124"/>
  <c r="E144" i="124"/>
  <c r="F144" i="124"/>
  <c r="H144" i="124"/>
  <c r="I144" i="124"/>
  <c r="J144" i="124"/>
  <c r="C145" i="124"/>
  <c r="D145" i="124"/>
  <c r="E145" i="124"/>
  <c r="F145" i="124"/>
  <c r="H145" i="124"/>
  <c r="I145" i="124"/>
  <c r="J145" i="124"/>
  <c r="C146" i="124"/>
  <c r="D146" i="124"/>
  <c r="E146" i="124"/>
  <c r="F146" i="124"/>
  <c r="H146" i="124"/>
  <c r="I146" i="124"/>
  <c r="J146" i="124"/>
  <c r="C147" i="124"/>
  <c r="D147" i="124"/>
  <c r="E147" i="124"/>
  <c r="F147" i="124"/>
  <c r="H147" i="124"/>
  <c r="I147" i="124"/>
  <c r="J147" i="124"/>
  <c r="C148" i="124"/>
  <c r="D148" i="124"/>
  <c r="E148" i="124"/>
  <c r="F148" i="124"/>
  <c r="H148" i="124"/>
  <c r="I148" i="124"/>
  <c r="J148" i="124"/>
  <c r="C149" i="124"/>
  <c r="D149" i="124"/>
  <c r="E149" i="124"/>
  <c r="F149" i="124"/>
  <c r="H149" i="124"/>
  <c r="I149" i="124"/>
  <c r="J149" i="124"/>
  <c r="C150" i="124"/>
  <c r="D150" i="124"/>
  <c r="E150" i="124"/>
  <c r="F150" i="124"/>
  <c r="H150" i="124"/>
  <c r="I150" i="124"/>
  <c r="J150" i="124"/>
  <c r="C151" i="124"/>
  <c r="D151" i="124"/>
  <c r="E151" i="124"/>
  <c r="F151" i="124"/>
  <c r="H151" i="124"/>
  <c r="I151" i="124"/>
  <c r="J151" i="124"/>
  <c r="C152" i="124"/>
  <c r="D152" i="124"/>
  <c r="E152" i="124"/>
  <c r="F152" i="124"/>
  <c r="H152" i="124"/>
  <c r="I152" i="124"/>
  <c r="J152" i="124"/>
  <c r="C153" i="124"/>
  <c r="D153" i="124"/>
  <c r="E153" i="124"/>
  <c r="F153" i="124"/>
  <c r="H153" i="124"/>
  <c r="I153" i="124"/>
  <c r="J153" i="124"/>
  <c r="C154" i="124"/>
  <c r="D154" i="124"/>
  <c r="E154" i="124"/>
  <c r="F154" i="124"/>
  <c r="H154" i="124"/>
  <c r="I154" i="124"/>
  <c r="J154" i="124"/>
  <c r="C155" i="124"/>
  <c r="D155" i="124"/>
  <c r="E155" i="124"/>
  <c r="F155" i="124"/>
  <c r="H155" i="124"/>
  <c r="I155" i="124"/>
  <c r="J155" i="124"/>
  <c r="C156" i="124"/>
  <c r="D156" i="124"/>
  <c r="E156" i="124"/>
  <c r="F156" i="124"/>
  <c r="H156" i="124"/>
  <c r="I156" i="124"/>
  <c r="J156" i="124"/>
  <c r="C157" i="124"/>
  <c r="D157" i="124"/>
  <c r="E157" i="124"/>
  <c r="F157" i="124"/>
  <c r="H157" i="124"/>
  <c r="I157" i="124"/>
  <c r="J157" i="124"/>
  <c r="C158" i="124"/>
  <c r="D158" i="124"/>
  <c r="E158" i="124"/>
  <c r="F158" i="124"/>
  <c r="H158" i="124"/>
  <c r="I158" i="124"/>
  <c r="J158" i="124"/>
  <c r="C159" i="124"/>
  <c r="D159" i="124"/>
  <c r="E159" i="124"/>
  <c r="F159" i="124"/>
  <c r="H159" i="124"/>
  <c r="I159" i="124"/>
  <c r="J159" i="124"/>
  <c r="C160" i="124"/>
  <c r="D160" i="124"/>
  <c r="E160" i="124"/>
  <c r="F160" i="124"/>
  <c r="H160" i="124"/>
  <c r="I160" i="124"/>
  <c r="J160" i="124"/>
  <c r="C161" i="124"/>
  <c r="D161" i="124"/>
  <c r="E161" i="124"/>
  <c r="F161" i="124"/>
  <c r="H161" i="124"/>
  <c r="I161" i="124"/>
  <c r="J161" i="124"/>
  <c r="C162" i="124"/>
  <c r="D162" i="124"/>
  <c r="E162" i="124"/>
  <c r="F162" i="124"/>
  <c r="H162" i="124"/>
  <c r="I162" i="124"/>
  <c r="J162" i="124"/>
  <c r="C163" i="124"/>
  <c r="D163" i="124"/>
  <c r="E163" i="124"/>
  <c r="F163" i="124"/>
  <c r="H163" i="124"/>
  <c r="I163" i="124"/>
  <c r="J163" i="124"/>
  <c r="C164" i="124"/>
  <c r="D164" i="124"/>
  <c r="E164" i="124"/>
  <c r="F164" i="124"/>
  <c r="H164" i="124"/>
  <c r="I164" i="124"/>
  <c r="J164" i="124"/>
  <c r="C165" i="124"/>
  <c r="D165" i="124"/>
  <c r="E165" i="124"/>
  <c r="F165" i="124"/>
  <c r="H165" i="124"/>
  <c r="I165" i="124"/>
  <c r="J165" i="124"/>
  <c r="C166" i="124"/>
  <c r="D166" i="124"/>
  <c r="E166" i="124"/>
  <c r="F166" i="124"/>
  <c r="H166" i="124"/>
  <c r="I166" i="124"/>
  <c r="J166" i="124"/>
  <c r="C167" i="124"/>
  <c r="D167" i="124"/>
  <c r="E167" i="124"/>
  <c r="F167" i="124"/>
  <c r="H167" i="124"/>
  <c r="I167" i="124"/>
  <c r="J167" i="124"/>
  <c r="C168" i="124"/>
  <c r="D168" i="124"/>
  <c r="E168" i="124"/>
  <c r="F168" i="124"/>
  <c r="H168" i="124"/>
  <c r="I168" i="124"/>
  <c r="J168" i="124"/>
  <c r="C169" i="124"/>
  <c r="D169" i="124"/>
  <c r="E169" i="124"/>
  <c r="F169" i="124"/>
  <c r="H169" i="124"/>
  <c r="I169" i="124"/>
  <c r="J169" i="124"/>
  <c r="C170" i="124"/>
  <c r="D170" i="124"/>
  <c r="E170" i="124"/>
  <c r="F170" i="124"/>
  <c r="H170" i="124"/>
  <c r="I170" i="124"/>
  <c r="J170" i="124"/>
  <c r="C171" i="124"/>
  <c r="D171" i="124"/>
  <c r="E171" i="124"/>
  <c r="F171" i="124"/>
  <c r="H171" i="124"/>
  <c r="I171" i="124"/>
  <c r="J171" i="124"/>
  <c r="C172" i="124"/>
  <c r="D172" i="124"/>
  <c r="E172" i="124"/>
  <c r="F172" i="124"/>
  <c r="H172" i="124"/>
  <c r="I172" i="124"/>
  <c r="J172" i="124"/>
  <c r="C173" i="124"/>
  <c r="D173" i="124"/>
  <c r="E173" i="124"/>
  <c r="F173" i="124"/>
  <c r="H173" i="124"/>
  <c r="I173" i="124"/>
  <c r="J173" i="124"/>
  <c r="C174" i="124"/>
  <c r="D174" i="124"/>
  <c r="E174" i="124"/>
  <c r="F174" i="124"/>
  <c r="H174" i="124"/>
  <c r="I174" i="124"/>
  <c r="J174" i="124"/>
  <c r="C175" i="124"/>
  <c r="D175" i="124"/>
  <c r="E175" i="124"/>
  <c r="F175" i="124"/>
  <c r="H175" i="124"/>
  <c r="I175" i="124"/>
  <c r="J175" i="124"/>
  <c r="C176" i="124"/>
  <c r="D176" i="124"/>
  <c r="E176" i="124"/>
  <c r="F176" i="124"/>
  <c r="H176" i="124"/>
  <c r="I176" i="124"/>
  <c r="J176" i="124"/>
  <c r="C177" i="124"/>
  <c r="D177" i="124"/>
  <c r="E177" i="124"/>
  <c r="F177" i="124"/>
  <c r="H177" i="124"/>
  <c r="I177" i="124"/>
  <c r="J177" i="124"/>
  <c r="C178" i="124"/>
  <c r="D178" i="124"/>
  <c r="E178" i="124"/>
  <c r="F178" i="124"/>
  <c r="H178" i="124"/>
  <c r="I178" i="124"/>
  <c r="J178" i="124"/>
  <c r="C179" i="124"/>
  <c r="D179" i="124"/>
  <c r="E179" i="124"/>
  <c r="F179" i="124"/>
  <c r="H179" i="124"/>
  <c r="I179" i="124"/>
  <c r="J179" i="124"/>
  <c r="C180" i="124"/>
  <c r="D180" i="124"/>
  <c r="E180" i="124"/>
  <c r="F180" i="124"/>
  <c r="H180" i="124"/>
  <c r="I180" i="124"/>
  <c r="J180" i="124"/>
  <c r="C181" i="124"/>
  <c r="D181" i="124"/>
  <c r="E181" i="124"/>
  <c r="F181" i="124"/>
  <c r="H181" i="124"/>
  <c r="I181" i="124"/>
  <c r="J181" i="124"/>
  <c r="C182" i="124"/>
  <c r="D182" i="124"/>
  <c r="E182" i="124"/>
  <c r="F182" i="124"/>
  <c r="H182" i="124"/>
  <c r="I182" i="124"/>
  <c r="J182" i="124"/>
  <c r="C183" i="124"/>
  <c r="D183" i="124"/>
  <c r="E183" i="124"/>
  <c r="F183" i="124"/>
  <c r="H183" i="124"/>
  <c r="I183" i="124"/>
  <c r="J183" i="124"/>
  <c r="C184" i="124"/>
  <c r="D184" i="124"/>
  <c r="E184" i="124"/>
  <c r="F184" i="124"/>
  <c r="H184" i="124"/>
  <c r="I184" i="124"/>
  <c r="J184" i="124"/>
  <c r="C185" i="124"/>
  <c r="D185" i="124"/>
  <c r="E185" i="124"/>
  <c r="F185" i="124"/>
  <c r="H185" i="124"/>
  <c r="I185" i="124"/>
  <c r="J185" i="124"/>
  <c r="C186" i="124"/>
  <c r="D186" i="124"/>
  <c r="E186" i="124"/>
  <c r="F186" i="124"/>
  <c r="H186" i="124"/>
  <c r="I186" i="124"/>
  <c r="J186" i="124"/>
  <c r="C187" i="124"/>
  <c r="D187" i="124"/>
  <c r="E187" i="124"/>
  <c r="F187" i="124"/>
  <c r="H187" i="124"/>
  <c r="I187" i="124"/>
  <c r="J187" i="124"/>
  <c r="C188" i="124"/>
  <c r="D188" i="124"/>
  <c r="E188" i="124"/>
  <c r="F188" i="124"/>
  <c r="H188" i="124"/>
  <c r="I188" i="124"/>
  <c r="J188" i="124"/>
  <c r="C189" i="124"/>
  <c r="D189" i="124"/>
  <c r="E189" i="124"/>
  <c r="F189" i="124"/>
  <c r="H189" i="124"/>
  <c r="I189" i="124"/>
  <c r="J189" i="124"/>
  <c r="C190" i="124"/>
  <c r="D190" i="124"/>
  <c r="E190" i="124"/>
  <c r="F190" i="124"/>
  <c r="H190" i="124"/>
  <c r="I190" i="124"/>
  <c r="J190" i="124"/>
  <c r="C191" i="124"/>
  <c r="D191" i="124"/>
  <c r="E191" i="124"/>
  <c r="F191" i="124"/>
  <c r="H191" i="124"/>
  <c r="I191" i="124"/>
  <c r="J191" i="124"/>
  <c r="C192" i="124"/>
  <c r="D192" i="124"/>
  <c r="E192" i="124"/>
  <c r="F192" i="124"/>
  <c r="H192" i="124"/>
  <c r="I192" i="124"/>
  <c r="J192" i="124"/>
  <c r="C193" i="124"/>
  <c r="D193" i="124"/>
  <c r="E193" i="124"/>
  <c r="F193" i="124"/>
  <c r="H193" i="124"/>
  <c r="I193" i="124"/>
  <c r="J193" i="124"/>
  <c r="C194" i="124"/>
  <c r="D194" i="124"/>
  <c r="E194" i="124"/>
  <c r="F194" i="124"/>
  <c r="H194" i="124"/>
  <c r="I194" i="124"/>
  <c r="J194" i="124"/>
  <c r="C195" i="124"/>
  <c r="D195" i="124"/>
  <c r="E195" i="124"/>
  <c r="F195" i="124"/>
  <c r="H195" i="124"/>
  <c r="I195" i="124"/>
  <c r="J195" i="124"/>
  <c r="C196" i="124"/>
  <c r="D196" i="124"/>
  <c r="E196" i="124"/>
  <c r="F196" i="124"/>
  <c r="H196" i="124"/>
  <c r="I196" i="124"/>
  <c r="J196" i="124"/>
  <c r="C197" i="124"/>
  <c r="D197" i="124"/>
  <c r="E197" i="124"/>
  <c r="F197" i="124"/>
  <c r="H197" i="124"/>
  <c r="I197" i="124"/>
  <c r="J197" i="124"/>
  <c r="C198" i="124"/>
  <c r="D198" i="124"/>
  <c r="E198" i="124"/>
  <c r="F198" i="124"/>
  <c r="H198" i="124"/>
  <c r="I198" i="124"/>
  <c r="J198" i="124"/>
  <c r="C199" i="124"/>
  <c r="D199" i="124"/>
  <c r="E199" i="124"/>
  <c r="F199" i="124"/>
  <c r="H199" i="124"/>
  <c r="I199" i="124"/>
  <c r="J199" i="124"/>
  <c r="C200" i="124"/>
  <c r="D200" i="124"/>
  <c r="E200" i="124"/>
  <c r="F200" i="124"/>
  <c r="H200" i="124"/>
  <c r="I200" i="124"/>
  <c r="J200" i="124"/>
  <c r="C201" i="124"/>
  <c r="D201" i="124"/>
  <c r="E201" i="124"/>
  <c r="F201" i="124"/>
  <c r="H201" i="124"/>
  <c r="I201" i="124"/>
  <c r="J201" i="124"/>
  <c r="C202" i="124"/>
  <c r="D202" i="124"/>
  <c r="E202" i="124"/>
  <c r="F202" i="124"/>
  <c r="H202" i="124"/>
  <c r="I202" i="124"/>
  <c r="J202" i="124"/>
  <c r="C203" i="124"/>
  <c r="D203" i="124"/>
  <c r="E203" i="124"/>
  <c r="F203" i="124"/>
  <c r="H203" i="124"/>
  <c r="I203" i="124"/>
  <c r="J203" i="124"/>
  <c r="C204" i="124"/>
  <c r="D204" i="124"/>
  <c r="E204" i="124"/>
  <c r="F204" i="124"/>
  <c r="H204" i="124"/>
  <c r="I204" i="124"/>
  <c r="J204" i="124"/>
  <c r="C205" i="124"/>
  <c r="D205" i="124"/>
  <c r="E205" i="124"/>
  <c r="F205" i="124"/>
  <c r="H205" i="124"/>
  <c r="I205" i="124"/>
  <c r="J205" i="124"/>
  <c r="C206" i="124"/>
  <c r="D206" i="124"/>
  <c r="E206" i="124"/>
  <c r="F206" i="124"/>
  <c r="H206" i="124"/>
  <c r="I206" i="124"/>
  <c r="J206" i="124"/>
  <c r="C207" i="124"/>
  <c r="D207" i="124"/>
  <c r="E207" i="124"/>
  <c r="F207" i="124"/>
  <c r="H207" i="124"/>
  <c r="I207" i="124"/>
  <c r="J207" i="124"/>
  <c r="C208" i="124"/>
  <c r="D208" i="124"/>
  <c r="E208" i="124"/>
  <c r="F208" i="124"/>
  <c r="H208" i="124"/>
  <c r="I208" i="124"/>
  <c r="J208" i="124"/>
  <c r="C209" i="124"/>
  <c r="D209" i="124"/>
  <c r="E209" i="124"/>
  <c r="F209" i="124"/>
  <c r="H209" i="124"/>
  <c r="I209" i="124"/>
  <c r="J209" i="124"/>
  <c r="C210" i="124"/>
  <c r="D210" i="124"/>
  <c r="E210" i="124"/>
  <c r="F210" i="124"/>
  <c r="H210" i="124"/>
  <c r="I210" i="124"/>
  <c r="J210" i="124"/>
  <c r="C211" i="124"/>
  <c r="D211" i="124"/>
  <c r="E211" i="124"/>
  <c r="F211" i="124"/>
  <c r="H211" i="124"/>
  <c r="I211" i="124"/>
  <c r="J211" i="124"/>
  <c r="C212" i="124"/>
  <c r="D212" i="124"/>
  <c r="E212" i="124"/>
  <c r="F212" i="124"/>
  <c r="H212" i="124"/>
  <c r="I212" i="124"/>
  <c r="J212" i="124"/>
  <c r="C213" i="124"/>
  <c r="D213" i="124"/>
  <c r="E213" i="124"/>
  <c r="F213" i="124"/>
  <c r="H213" i="124"/>
  <c r="I213" i="124"/>
  <c r="J213" i="124"/>
  <c r="C214" i="124"/>
  <c r="D214" i="124"/>
  <c r="E214" i="124"/>
  <c r="F214" i="124"/>
  <c r="H214" i="124"/>
  <c r="I214" i="124"/>
  <c r="J214" i="124"/>
  <c r="C215" i="124"/>
  <c r="D215" i="124"/>
  <c r="E215" i="124"/>
  <c r="F215" i="124"/>
  <c r="H215" i="124"/>
  <c r="I215" i="124"/>
  <c r="J215" i="124"/>
  <c r="C216" i="124"/>
  <c r="D216" i="124"/>
  <c r="E216" i="124"/>
  <c r="F216" i="124"/>
  <c r="H216" i="124"/>
  <c r="I216" i="124"/>
  <c r="J216" i="124"/>
  <c r="C217" i="124"/>
  <c r="D217" i="124"/>
  <c r="E217" i="124"/>
  <c r="F217" i="124"/>
  <c r="H217" i="124"/>
  <c r="I217" i="124"/>
  <c r="J217" i="124"/>
  <c r="C218" i="124"/>
  <c r="D218" i="124"/>
  <c r="E218" i="124"/>
  <c r="F218" i="124"/>
  <c r="H218" i="124"/>
  <c r="I218" i="124"/>
  <c r="J218" i="124"/>
  <c r="C219" i="124"/>
  <c r="D219" i="124"/>
  <c r="E219" i="124"/>
  <c r="F219" i="124"/>
  <c r="H219" i="124"/>
  <c r="I219" i="124"/>
  <c r="J219" i="124"/>
  <c r="C220" i="124"/>
  <c r="D220" i="124"/>
  <c r="E220" i="124"/>
  <c r="F220" i="124"/>
  <c r="H220" i="124"/>
  <c r="I220" i="124"/>
  <c r="J220" i="124"/>
  <c r="C221" i="124"/>
  <c r="D221" i="124"/>
  <c r="E221" i="124"/>
  <c r="F221" i="124"/>
  <c r="H221" i="124"/>
  <c r="I221" i="124"/>
  <c r="J221" i="124"/>
  <c r="C222" i="124"/>
  <c r="D222" i="124"/>
  <c r="E222" i="124"/>
  <c r="F222" i="124"/>
  <c r="H222" i="124"/>
  <c r="I222" i="124"/>
  <c r="J222" i="124"/>
  <c r="C223" i="124"/>
  <c r="D223" i="124"/>
  <c r="E223" i="124"/>
  <c r="F223" i="124"/>
  <c r="H223" i="124"/>
  <c r="I223" i="124"/>
  <c r="J223" i="124"/>
  <c r="C224" i="124"/>
  <c r="D224" i="124"/>
  <c r="E224" i="124"/>
  <c r="F224" i="124"/>
  <c r="H224" i="124"/>
  <c r="I224" i="124"/>
  <c r="J224" i="124"/>
  <c r="C225" i="124"/>
  <c r="D225" i="124"/>
  <c r="E225" i="124"/>
  <c r="F225" i="124"/>
  <c r="H225" i="124"/>
  <c r="I225" i="124"/>
  <c r="J225" i="124"/>
  <c r="C226" i="124"/>
  <c r="D226" i="124"/>
  <c r="E226" i="124"/>
  <c r="F226" i="124"/>
  <c r="H226" i="124"/>
  <c r="I226" i="124"/>
  <c r="J226" i="124"/>
  <c r="C227" i="124"/>
  <c r="D227" i="124"/>
  <c r="E227" i="124"/>
  <c r="F227" i="124"/>
  <c r="H227" i="124"/>
  <c r="I227" i="124"/>
  <c r="J227" i="124"/>
  <c r="C228" i="124"/>
  <c r="D228" i="124"/>
  <c r="E228" i="124"/>
  <c r="F228" i="124"/>
  <c r="H228" i="124"/>
  <c r="I228" i="124"/>
  <c r="J228" i="124"/>
  <c r="C229" i="124"/>
  <c r="D229" i="124"/>
  <c r="E229" i="124"/>
  <c r="F229" i="124"/>
  <c r="H229" i="124"/>
  <c r="I229" i="124"/>
  <c r="J229" i="124"/>
  <c r="C230" i="124"/>
  <c r="D230" i="124"/>
  <c r="E230" i="124"/>
  <c r="F230" i="124"/>
  <c r="H230" i="124"/>
  <c r="I230" i="124"/>
  <c r="J230" i="124"/>
  <c r="C231" i="124"/>
  <c r="D231" i="124"/>
  <c r="E231" i="124"/>
  <c r="F231" i="124"/>
  <c r="H231" i="124"/>
  <c r="I231" i="124"/>
  <c r="J231" i="124"/>
  <c r="C232" i="124"/>
  <c r="D232" i="124"/>
  <c r="E232" i="124"/>
  <c r="F232" i="124"/>
  <c r="H232" i="124"/>
  <c r="I232" i="124"/>
  <c r="J232" i="124"/>
  <c r="C233" i="124"/>
  <c r="D233" i="124"/>
  <c r="E233" i="124"/>
  <c r="F233" i="124"/>
  <c r="H233" i="124"/>
  <c r="I233" i="124"/>
  <c r="J233" i="124"/>
  <c r="C234" i="124"/>
  <c r="D234" i="124"/>
  <c r="E234" i="124"/>
  <c r="F234" i="124"/>
  <c r="H234" i="124"/>
  <c r="I234" i="124"/>
  <c r="J234" i="124"/>
  <c r="C235" i="124"/>
  <c r="D235" i="124"/>
  <c r="E235" i="124"/>
  <c r="F235" i="124"/>
  <c r="H235" i="124"/>
  <c r="I235" i="124"/>
  <c r="J235" i="124"/>
  <c r="C236" i="124"/>
  <c r="D236" i="124"/>
  <c r="E236" i="124"/>
  <c r="F236" i="124"/>
  <c r="H236" i="124"/>
  <c r="I236" i="124"/>
  <c r="J236" i="124"/>
  <c r="C237" i="124"/>
  <c r="D237" i="124"/>
  <c r="E237" i="124"/>
  <c r="F237" i="124"/>
  <c r="H237" i="124"/>
  <c r="I237" i="124"/>
  <c r="J237" i="124"/>
  <c r="C238" i="124"/>
  <c r="D238" i="124"/>
  <c r="E238" i="124"/>
  <c r="F238" i="124"/>
  <c r="H238" i="124"/>
  <c r="I238" i="124"/>
  <c r="J238" i="124"/>
  <c r="C239" i="124"/>
  <c r="D239" i="124"/>
  <c r="E239" i="124"/>
  <c r="F239" i="124"/>
  <c r="H239" i="124"/>
  <c r="I239" i="124"/>
  <c r="J239" i="124"/>
  <c r="C240" i="124"/>
  <c r="D240" i="124"/>
  <c r="E240" i="124"/>
  <c r="F240" i="124"/>
  <c r="H240" i="124"/>
  <c r="I240" i="124"/>
  <c r="J240" i="124"/>
  <c r="C241" i="124"/>
  <c r="D241" i="124"/>
  <c r="E241" i="124"/>
  <c r="F241" i="124"/>
  <c r="H241" i="124"/>
  <c r="I241" i="124"/>
  <c r="J241" i="124"/>
  <c r="C242" i="124"/>
  <c r="D242" i="124"/>
  <c r="E242" i="124"/>
  <c r="F242" i="124"/>
  <c r="H242" i="124"/>
  <c r="I242" i="124"/>
  <c r="J242" i="124"/>
  <c r="C243" i="124"/>
  <c r="D243" i="124"/>
  <c r="E243" i="124"/>
  <c r="F243" i="124"/>
  <c r="H243" i="124"/>
  <c r="I243" i="124"/>
  <c r="J243" i="124"/>
  <c r="C244" i="124"/>
  <c r="D244" i="124"/>
  <c r="E244" i="124"/>
  <c r="F244" i="124"/>
  <c r="H244" i="124"/>
  <c r="I244" i="124"/>
  <c r="J244" i="124"/>
  <c r="C245" i="124"/>
  <c r="D245" i="124"/>
  <c r="E245" i="124"/>
  <c r="F245" i="124"/>
  <c r="H245" i="124"/>
  <c r="I245" i="124"/>
  <c r="J245" i="124"/>
  <c r="C246" i="124"/>
  <c r="D246" i="124"/>
  <c r="E246" i="124"/>
  <c r="F246" i="124"/>
  <c r="H246" i="124"/>
  <c r="I246" i="124"/>
  <c r="J246" i="124"/>
  <c r="C247" i="124"/>
  <c r="D247" i="124"/>
  <c r="E247" i="124"/>
  <c r="F247" i="124"/>
  <c r="H247" i="124"/>
  <c r="I247" i="124"/>
  <c r="J247" i="124"/>
  <c r="C248" i="124"/>
  <c r="D248" i="124"/>
  <c r="E248" i="124"/>
  <c r="F248" i="124"/>
  <c r="H248" i="124"/>
  <c r="I248" i="124"/>
  <c r="J248" i="124"/>
  <c r="C249" i="124"/>
  <c r="D249" i="124"/>
  <c r="E249" i="124"/>
  <c r="F249" i="124"/>
  <c r="H249" i="124"/>
  <c r="I249" i="124"/>
  <c r="J249" i="124"/>
  <c r="C250" i="124"/>
  <c r="D250" i="124"/>
  <c r="E250" i="124"/>
  <c r="F250" i="124"/>
  <c r="H250" i="124"/>
  <c r="I250" i="124"/>
  <c r="J250" i="124"/>
  <c r="C251" i="124"/>
  <c r="D251" i="124"/>
  <c r="E251" i="124"/>
  <c r="F251" i="124"/>
  <c r="H251" i="124"/>
  <c r="I251" i="124"/>
  <c r="J251" i="124"/>
  <c r="C252" i="124"/>
  <c r="D252" i="124"/>
  <c r="E252" i="124"/>
  <c r="F252" i="124"/>
  <c r="H252" i="124"/>
  <c r="I252" i="124"/>
  <c r="J252" i="124"/>
  <c r="C253" i="124"/>
  <c r="D253" i="124"/>
  <c r="E253" i="124"/>
  <c r="F253" i="124"/>
  <c r="H253" i="124"/>
  <c r="I253" i="124"/>
  <c r="J253" i="124"/>
  <c r="C254" i="124"/>
  <c r="D254" i="124"/>
  <c r="E254" i="124"/>
  <c r="F254" i="124"/>
  <c r="H254" i="124"/>
  <c r="I254" i="124"/>
  <c r="J254" i="124"/>
  <c r="C255" i="124"/>
  <c r="D255" i="124"/>
  <c r="E255" i="124"/>
  <c r="F255" i="124"/>
  <c r="H255" i="124"/>
  <c r="I255" i="124"/>
  <c r="J255" i="124"/>
  <c r="C256" i="124"/>
  <c r="D256" i="124"/>
  <c r="E256" i="124"/>
  <c r="F256" i="124"/>
  <c r="H256" i="124"/>
  <c r="I256" i="124"/>
  <c r="J256" i="124"/>
  <c r="C257" i="124"/>
  <c r="D257" i="124"/>
  <c r="E257" i="124"/>
  <c r="F257" i="124"/>
  <c r="H257" i="124"/>
  <c r="I257" i="124"/>
  <c r="J257" i="124"/>
  <c r="C258" i="124"/>
  <c r="D258" i="124"/>
  <c r="E258" i="124"/>
  <c r="F258" i="124"/>
  <c r="H258" i="124"/>
  <c r="I258" i="124"/>
  <c r="J258" i="124"/>
  <c r="C259" i="124"/>
  <c r="D259" i="124"/>
  <c r="E259" i="124"/>
  <c r="F259" i="124"/>
  <c r="H259" i="124"/>
  <c r="I259" i="124"/>
  <c r="J259" i="124"/>
  <c r="C260" i="124"/>
  <c r="D260" i="124"/>
  <c r="E260" i="124"/>
  <c r="F260" i="124"/>
  <c r="H260" i="124"/>
  <c r="I260" i="124"/>
  <c r="J260" i="124"/>
  <c r="C261" i="124"/>
  <c r="D261" i="124"/>
  <c r="E261" i="124"/>
  <c r="F261" i="124"/>
  <c r="H261" i="124"/>
  <c r="I261" i="124"/>
  <c r="J261" i="124"/>
  <c r="C262" i="124"/>
  <c r="D262" i="124"/>
  <c r="E262" i="124"/>
  <c r="F262" i="124"/>
  <c r="H262" i="124"/>
  <c r="I262" i="124"/>
  <c r="J262" i="124"/>
  <c r="C263" i="124"/>
  <c r="D263" i="124"/>
  <c r="E263" i="124"/>
  <c r="F263" i="124"/>
  <c r="H263" i="124"/>
  <c r="I263" i="124"/>
  <c r="J263" i="124"/>
  <c r="C264" i="124"/>
  <c r="D264" i="124"/>
  <c r="E264" i="124"/>
  <c r="F264" i="124"/>
  <c r="H264" i="124"/>
  <c r="I264" i="124"/>
  <c r="J264" i="124"/>
  <c r="C265" i="124"/>
  <c r="D265" i="124"/>
  <c r="E265" i="124"/>
  <c r="F265" i="124"/>
  <c r="H265" i="124"/>
  <c r="I265" i="124"/>
  <c r="J265" i="124"/>
  <c r="C266" i="124"/>
  <c r="D266" i="124"/>
  <c r="E266" i="124"/>
  <c r="F266" i="124"/>
  <c r="H266" i="124"/>
  <c r="I266" i="124"/>
  <c r="J266" i="124"/>
  <c r="C267" i="124"/>
  <c r="D267" i="124"/>
  <c r="E267" i="124"/>
  <c r="F267" i="124"/>
  <c r="H267" i="124"/>
  <c r="I267" i="124"/>
  <c r="J267" i="124"/>
  <c r="C268" i="124"/>
  <c r="D268" i="124"/>
  <c r="E268" i="124"/>
  <c r="F268" i="124"/>
  <c r="H268" i="124"/>
  <c r="I268" i="124"/>
  <c r="J268" i="124"/>
  <c r="C269" i="124"/>
  <c r="D269" i="124"/>
  <c r="E269" i="124"/>
  <c r="F269" i="124"/>
  <c r="H269" i="124"/>
  <c r="I269" i="124"/>
  <c r="J269" i="124"/>
  <c r="C270" i="124"/>
  <c r="D270" i="124"/>
  <c r="E270" i="124"/>
  <c r="F270" i="124"/>
  <c r="H270" i="124"/>
  <c r="I270" i="124"/>
  <c r="J270" i="124"/>
  <c r="C271" i="124"/>
  <c r="D271" i="124"/>
  <c r="E271" i="124"/>
  <c r="F271" i="124"/>
  <c r="H271" i="124"/>
  <c r="I271" i="124"/>
  <c r="J271" i="124"/>
  <c r="C272" i="124"/>
  <c r="D272" i="124"/>
  <c r="E272" i="124"/>
  <c r="F272" i="124"/>
  <c r="H272" i="124"/>
  <c r="I272" i="124"/>
  <c r="J272" i="124"/>
  <c r="C273" i="124"/>
  <c r="D273" i="124"/>
  <c r="E273" i="124"/>
  <c r="F273" i="124"/>
  <c r="H273" i="124"/>
  <c r="I273" i="124"/>
  <c r="J273" i="124"/>
  <c r="C274" i="124"/>
  <c r="D274" i="124"/>
  <c r="E274" i="124"/>
  <c r="F274" i="124"/>
  <c r="H274" i="124"/>
  <c r="I274" i="124"/>
  <c r="J274" i="124"/>
  <c r="C275" i="124"/>
  <c r="D275" i="124"/>
  <c r="E275" i="124"/>
  <c r="F275" i="124"/>
  <c r="H275" i="124"/>
  <c r="I275" i="124"/>
  <c r="J275" i="124"/>
  <c r="C276" i="124"/>
  <c r="D276" i="124"/>
  <c r="E276" i="124"/>
  <c r="F276" i="124"/>
  <c r="H276" i="124"/>
  <c r="I276" i="124"/>
  <c r="J276" i="124"/>
  <c r="C277" i="124"/>
  <c r="D277" i="124"/>
  <c r="E277" i="124"/>
  <c r="F277" i="124"/>
  <c r="H277" i="124"/>
  <c r="I277" i="124"/>
  <c r="J277" i="124"/>
  <c r="C278" i="124"/>
  <c r="D278" i="124"/>
  <c r="E278" i="124"/>
  <c r="F278" i="124"/>
  <c r="H278" i="124"/>
  <c r="I278" i="124"/>
  <c r="J278" i="124"/>
  <c r="C279" i="124"/>
  <c r="D279" i="124"/>
  <c r="E279" i="124"/>
  <c r="F279" i="124"/>
  <c r="H279" i="124"/>
  <c r="I279" i="124"/>
  <c r="J279" i="124"/>
  <c r="C280" i="124"/>
  <c r="D280" i="124"/>
  <c r="E280" i="124"/>
  <c r="F280" i="124"/>
  <c r="H280" i="124"/>
  <c r="I280" i="124"/>
  <c r="J280" i="124"/>
  <c r="C281" i="124"/>
  <c r="D281" i="124"/>
  <c r="E281" i="124"/>
  <c r="F281" i="124"/>
  <c r="H281" i="124"/>
  <c r="I281" i="124"/>
  <c r="J281" i="124"/>
  <c r="C282" i="124"/>
  <c r="D282" i="124"/>
  <c r="E282" i="124"/>
  <c r="F282" i="124"/>
  <c r="H282" i="124"/>
  <c r="I282" i="124"/>
  <c r="J282" i="124"/>
  <c r="C283" i="124"/>
  <c r="D283" i="124"/>
  <c r="E283" i="124"/>
  <c r="F283" i="124"/>
  <c r="H283" i="124"/>
  <c r="I283" i="124"/>
  <c r="J283" i="124"/>
  <c r="C284" i="124"/>
  <c r="D284" i="124"/>
  <c r="E284" i="124"/>
  <c r="F284" i="124"/>
  <c r="H284" i="124"/>
  <c r="I284" i="124"/>
  <c r="J284" i="124"/>
  <c r="C285" i="124"/>
  <c r="D285" i="124"/>
  <c r="E285" i="124"/>
  <c r="F285" i="124"/>
  <c r="H285" i="124"/>
  <c r="I285" i="124"/>
  <c r="J285" i="124"/>
  <c r="C286" i="124"/>
  <c r="D286" i="124"/>
  <c r="E286" i="124"/>
  <c r="F286" i="124"/>
  <c r="H286" i="124"/>
  <c r="I286" i="124"/>
  <c r="J286" i="124"/>
  <c r="C287" i="124"/>
  <c r="D287" i="124"/>
  <c r="E287" i="124"/>
  <c r="F287" i="124"/>
  <c r="H287" i="124"/>
  <c r="I287" i="124"/>
  <c r="J287" i="124"/>
  <c r="C288" i="124"/>
  <c r="D288" i="124"/>
  <c r="E288" i="124"/>
  <c r="F288" i="124"/>
  <c r="H288" i="124"/>
  <c r="I288" i="124"/>
  <c r="J288" i="124"/>
  <c r="C289" i="124"/>
  <c r="D289" i="124"/>
  <c r="E289" i="124"/>
  <c r="F289" i="124"/>
  <c r="H289" i="124"/>
  <c r="I289" i="124"/>
  <c r="J289" i="124"/>
  <c r="C290" i="124"/>
  <c r="D290" i="124"/>
  <c r="E290" i="124"/>
  <c r="F290" i="124"/>
  <c r="H290" i="124"/>
  <c r="I290" i="124"/>
  <c r="J290" i="124"/>
  <c r="C291" i="124"/>
  <c r="D291" i="124"/>
  <c r="E291" i="124"/>
  <c r="F291" i="124"/>
  <c r="H291" i="124"/>
  <c r="I291" i="124"/>
  <c r="J291" i="124"/>
  <c r="C292" i="124"/>
  <c r="D292" i="124"/>
  <c r="E292" i="124"/>
  <c r="F292" i="124"/>
  <c r="H292" i="124"/>
  <c r="I292" i="124"/>
  <c r="J292" i="124"/>
  <c r="C293" i="124"/>
  <c r="D293" i="124"/>
  <c r="E293" i="124"/>
  <c r="F293" i="124"/>
  <c r="H293" i="124"/>
  <c r="I293" i="124"/>
  <c r="J293" i="124"/>
  <c r="C294" i="124"/>
  <c r="D294" i="124"/>
  <c r="E294" i="124"/>
  <c r="F294" i="124"/>
  <c r="H294" i="124"/>
  <c r="I294" i="124"/>
  <c r="J294" i="124"/>
  <c r="C295" i="124"/>
  <c r="D295" i="124"/>
  <c r="E295" i="124"/>
  <c r="F295" i="124"/>
  <c r="H295" i="124"/>
  <c r="I295" i="124"/>
  <c r="J295" i="124"/>
  <c r="C296" i="124"/>
  <c r="D296" i="124"/>
  <c r="E296" i="124"/>
  <c r="F296" i="124"/>
  <c r="H296" i="124"/>
  <c r="I296" i="124"/>
  <c r="J296" i="124"/>
  <c r="C297" i="124"/>
  <c r="D297" i="124"/>
  <c r="E297" i="124"/>
  <c r="F297" i="124"/>
  <c r="H297" i="124"/>
  <c r="I297" i="124"/>
  <c r="J297" i="124"/>
  <c r="C298" i="124"/>
  <c r="D298" i="124"/>
  <c r="E298" i="124"/>
  <c r="F298" i="124"/>
  <c r="H298" i="124"/>
  <c r="I298" i="124"/>
  <c r="J298" i="124"/>
  <c r="C299" i="124"/>
  <c r="D299" i="124"/>
  <c r="E299" i="124"/>
  <c r="F299" i="124"/>
  <c r="H299" i="124"/>
  <c r="I299" i="124"/>
  <c r="J299" i="124"/>
  <c r="C300" i="124"/>
  <c r="D300" i="124"/>
  <c r="E300" i="124"/>
  <c r="F300" i="124"/>
  <c r="H300" i="124"/>
  <c r="I300" i="124"/>
  <c r="J300" i="124"/>
  <c r="C301" i="124"/>
  <c r="D301" i="124"/>
  <c r="E301" i="124"/>
  <c r="F301" i="124"/>
  <c r="H301" i="124"/>
  <c r="I301" i="124"/>
  <c r="J301" i="124"/>
  <c r="C302" i="124"/>
  <c r="D302" i="124"/>
  <c r="E302" i="124"/>
  <c r="F302" i="124"/>
  <c r="H302" i="124"/>
  <c r="I302" i="124"/>
  <c r="J302" i="124"/>
  <c r="C303" i="124"/>
  <c r="D303" i="124"/>
  <c r="E303" i="124"/>
  <c r="F303" i="124"/>
  <c r="H303" i="124"/>
  <c r="I303" i="124"/>
  <c r="J303" i="124"/>
  <c r="C304" i="124"/>
  <c r="D304" i="124"/>
  <c r="E304" i="124"/>
  <c r="F304" i="124"/>
  <c r="H304" i="124"/>
  <c r="I304" i="124"/>
  <c r="J304" i="124"/>
  <c r="C305" i="124"/>
  <c r="D305" i="124"/>
  <c r="E305" i="124"/>
  <c r="F305" i="124"/>
  <c r="H305" i="124"/>
  <c r="I305" i="124"/>
  <c r="J305" i="124"/>
  <c r="C306" i="124"/>
  <c r="D306" i="124"/>
  <c r="E306" i="124"/>
  <c r="F306" i="124"/>
  <c r="H306" i="124"/>
  <c r="I306" i="124"/>
  <c r="J306" i="124"/>
  <c r="C307" i="124"/>
  <c r="D307" i="124"/>
  <c r="E307" i="124"/>
  <c r="F307" i="124"/>
  <c r="H307" i="124"/>
  <c r="I307" i="124"/>
  <c r="J307" i="124"/>
  <c r="C308" i="124"/>
  <c r="D308" i="124"/>
  <c r="E308" i="124"/>
  <c r="F308" i="124"/>
  <c r="H308" i="124"/>
  <c r="I308" i="124"/>
  <c r="J308" i="124"/>
  <c r="C309" i="124"/>
  <c r="D309" i="124"/>
  <c r="E309" i="124"/>
  <c r="F309" i="124"/>
  <c r="H309" i="124"/>
  <c r="I309" i="124"/>
  <c r="J309" i="124"/>
  <c r="C310" i="124"/>
  <c r="D310" i="124"/>
  <c r="E310" i="124"/>
  <c r="F310" i="124"/>
  <c r="H310" i="124"/>
  <c r="I310" i="124"/>
  <c r="J310" i="124"/>
  <c r="C311" i="124"/>
  <c r="D311" i="124"/>
  <c r="E311" i="124"/>
  <c r="F311" i="124"/>
  <c r="H311" i="124"/>
  <c r="I311" i="124"/>
  <c r="J311" i="124"/>
  <c r="C312" i="124"/>
  <c r="D312" i="124"/>
  <c r="E312" i="124"/>
  <c r="F312" i="124"/>
  <c r="H312" i="124"/>
  <c r="I312" i="124"/>
  <c r="J312" i="124"/>
  <c r="C313" i="124"/>
  <c r="D313" i="124"/>
  <c r="E313" i="124"/>
  <c r="F313" i="124"/>
  <c r="H313" i="124"/>
  <c r="I313" i="124"/>
  <c r="J313" i="124"/>
  <c r="C314" i="124"/>
  <c r="D314" i="124"/>
  <c r="E314" i="124"/>
  <c r="F314" i="124"/>
  <c r="H314" i="124"/>
  <c r="I314" i="124"/>
  <c r="J314" i="124"/>
  <c r="C315" i="124"/>
  <c r="D315" i="124"/>
  <c r="E315" i="124"/>
  <c r="F315" i="124"/>
  <c r="H315" i="124"/>
  <c r="I315" i="124"/>
  <c r="J315" i="124"/>
  <c r="C316" i="124"/>
  <c r="D316" i="124"/>
  <c r="E316" i="124"/>
  <c r="F316" i="124"/>
  <c r="H316" i="124"/>
  <c r="I316" i="124"/>
  <c r="J316" i="124"/>
  <c r="C317" i="124"/>
  <c r="D317" i="124"/>
  <c r="E317" i="124"/>
  <c r="F317" i="124"/>
  <c r="H317" i="124"/>
  <c r="I317" i="124"/>
  <c r="J317" i="124"/>
  <c r="C318" i="124"/>
  <c r="D318" i="124"/>
  <c r="E318" i="124"/>
  <c r="F318" i="124"/>
  <c r="H318" i="124"/>
  <c r="I318" i="124"/>
  <c r="J318" i="124"/>
  <c r="C319" i="124"/>
  <c r="D319" i="124"/>
  <c r="E319" i="124"/>
  <c r="F319" i="124"/>
  <c r="H319" i="124"/>
  <c r="I319" i="124"/>
  <c r="J319" i="124"/>
  <c r="C320" i="124"/>
  <c r="D320" i="124"/>
  <c r="E320" i="124"/>
  <c r="F320" i="124"/>
  <c r="H320" i="124"/>
  <c r="I320" i="124"/>
  <c r="J320" i="124"/>
  <c r="C321" i="124"/>
  <c r="D321" i="124"/>
  <c r="E321" i="124"/>
  <c r="F321" i="124"/>
  <c r="H321" i="124"/>
  <c r="I321" i="124"/>
  <c r="J321" i="124"/>
  <c r="C322" i="124"/>
  <c r="D322" i="124"/>
  <c r="E322" i="124"/>
  <c r="F322" i="124"/>
  <c r="H322" i="124"/>
  <c r="I322" i="124"/>
  <c r="J322" i="124"/>
  <c r="C323" i="124"/>
  <c r="D323" i="124"/>
  <c r="E323" i="124"/>
  <c r="F323" i="124"/>
  <c r="H323" i="124"/>
  <c r="I323" i="124"/>
  <c r="J323" i="124"/>
  <c r="C324" i="124"/>
  <c r="D324" i="124"/>
  <c r="E324" i="124"/>
  <c r="F324" i="124"/>
  <c r="H324" i="124"/>
  <c r="I324" i="124"/>
  <c r="J324" i="124"/>
  <c r="C325" i="124"/>
  <c r="D325" i="124"/>
  <c r="E325" i="124"/>
  <c r="F325" i="124"/>
  <c r="H325" i="124"/>
  <c r="I325" i="124"/>
  <c r="J325" i="124"/>
  <c r="C326" i="124"/>
  <c r="D326" i="124"/>
  <c r="E326" i="124"/>
  <c r="F326" i="124"/>
  <c r="H326" i="124"/>
  <c r="I326" i="124"/>
  <c r="J326" i="124"/>
  <c r="C327" i="124"/>
  <c r="D327" i="124"/>
  <c r="E327" i="124"/>
  <c r="F327" i="124"/>
  <c r="H327" i="124"/>
  <c r="I327" i="124"/>
  <c r="J327" i="124"/>
  <c r="C328" i="124"/>
  <c r="D328" i="124"/>
  <c r="E328" i="124"/>
  <c r="F328" i="124"/>
  <c r="H328" i="124"/>
  <c r="I328" i="124"/>
  <c r="J328" i="124"/>
  <c r="C329" i="124"/>
  <c r="D329" i="124"/>
  <c r="E329" i="124"/>
  <c r="F329" i="124"/>
  <c r="H329" i="124"/>
  <c r="I329" i="124"/>
  <c r="J329" i="124"/>
  <c r="C330" i="124"/>
  <c r="D330" i="124"/>
  <c r="E330" i="124"/>
  <c r="F330" i="124"/>
  <c r="H330" i="124"/>
  <c r="I330" i="124"/>
  <c r="J330" i="124"/>
  <c r="C331" i="124"/>
  <c r="D331" i="124"/>
  <c r="E331" i="124"/>
  <c r="F331" i="124"/>
  <c r="H331" i="124"/>
  <c r="I331" i="124"/>
  <c r="J331" i="124"/>
  <c r="C332" i="124"/>
  <c r="D332" i="124"/>
  <c r="E332" i="124"/>
  <c r="F332" i="124"/>
  <c r="H332" i="124"/>
  <c r="I332" i="124"/>
  <c r="J332" i="124"/>
  <c r="C333" i="124"/>
  <c r="D333" i="124"/>
  <c r="E333" i="124"/>
  <c r="F333" i="124"/>
  <c r="H333" i="124"/>
  <c r="I333" i="124"/>
  <c r="J333" i="124"/>
  <c r="C334" i="124"/>
  <c r="D334" i="124"/>
  <c r="E334" i="124"/>
  <c r="F334" i="124"/>
  <c r="H334" i="124"/>
  <c r="I334" i="124"/>
  <c r="J334" i="124"/>
  <c r="C335" i="124"/>
  <c r="D335" i="124"/>
  <c r="E335" i="124"/>
  <c r="F335" i="124"/>
  <c r="H335" i="124"/>
  <c r="I335" i="124"/>
  <c r="J335" i="124"/>
  <c r="C336" i="124"/>
  <c r="D336" i="124"/>
  <c r="E336" i="124"/>
  <c r="F336" i="124"/>
  <c r="H336" i="124"/>
  <c r="I336" i="124"/>
  <c r="J336" i="124"/>
  <c r="C337" i="124"/>
  <c r="D337" i="124"/>
  <c r="E337" i="124"/>
  <c r="F337" i="124"/>
  <c r="H337" i="124"/>
  <c r="I337" i="124"/>
  <c r="J337" i="124"/>
  <c r="C338" i="124"/>
  <c r="D338" i="124"/>
  <c r="E338" i="124"/>
  <c r="F338" i="124"/>
  <c r="H338" i="124"/>
  <c r="I338" i="124"/>
  <c r="J338" i="124"/>
  <c r="C339" i="124"/>
  <c r="D339" i="124"/>
  <c r="E339" i="124"/>
  <c r="F339" i="124"/>
  <c r="H339" i="124"/>
  <c r="I339" i="124"/>
  <c r="J339" i="124"/>
  <c r="C340" i="124"/>
  <c r="D340" i="124"/>
  <c r="E340" i="124"/>
  <c r="F340" i="124"/>
  <c r="H340" i="124"/>
  <c r="I340" i="124"/>
  <c r="J340" i="124"/>
  <c r="C341" i="124"/>
  <c r="D341" i="124"/>
  <c r="E341" i="124"/>
  <c r="F341" i="124"/>
  <c r="H341" i="124"/>
  <c r="I341" i="124"/>
  <c r="J341" i="124"/>
  <c r="C342" i="124"/>
  <c r="D342" i="124"/>
  <c r="E342" i="124"/>
  <c r="F342" i="124"/>
  <c r="H342" i="124"/>
  <c r="I342" i="124"/>
  <c r="J342" i="124"/>
  <c r="C343" i="124"/>
  <c r="D343" i="124"/>
  <c r="E343" i="124"/>
  <c r="F343" i="124"/>
  <c r="H343" i="124"/>
  <c r="I343" i="124"/>
  <c r="J343" i="124"/>
  <c r="C344" i="124"/>
  <c r="D344" i="124"/>
  <c r="E344" i="124"/>
  <c r="F344" i="124"/>
  <c r="H344" i="124"/>
  <c r="I344" i="124"/>
  <c r="J344" i="124"/>
  <c r="C345" i="124"/>
  <c r="D345" i="124"/>
  <c r="E345" i="124"/>
  <c r="F345" i="124"/>
  <c r="H345" i="124"/>
  <c r="I345" i="124"/>
  <c r="J345" i="124"/>
  <c r="C346" i="124"/>
  <c r="D346" i="124"/>
  <c r="E346" i="124"/>
  <c r="F346" i="124"/>
  <c r="H346" i="124"/>
  <c r="I346" i="124"/>
  <c r="J346" i="124"/>
  <c r="C347" i="124"/>
  <c r="D347" i="124"/>
  <c r="E347" i="124"/>
  <c r="F347" i="124"/>
  <c r="H347" i="124"/>
  <c r="I347" i="124"/>
  <c r="J347" i="124"/>
  <c r="C348" i="124"/>
  <c r="D348" i="124"/>
  <c r="E348" i="124"/>
  <c r="F348" i="124"/>
  <c r="H348" i="124"/>
  <c r="I348" i="124"/>
  <c r="J348" i="124"/>
  <c r="C349" i="124"/>
  <c r="D349" i="124"/>
  <c r="E349" i="124"/>
  <c r="F349" i="124"/>
  <c r="H349" i="124"/>
  <c r="I349" i="124"/>
  <c r="J349" i="124"/>
  <c r="C350" i="124"/>
  <c r="D350" i="124"/>
  <c r="E350" i="124"/>
  <c r="F350" i="124"/>
  <c r="H350" i="124"/>
  <c r="I350" i="124"/>
  <c r="J350" i="124"/>
  <c r="C351" i="124"/>
  <c r="D351" i="124"/>
  <c r="E351" i="124"/>
  <c r="F351" i="124"/>
  <c r="H351" i="124"/>
  <c r="I351" i="124"/>
  <c r="J351" i="124"/>
  <c r="C352" i="124"/>
  <c r="D352" i="124"/>
  <c r="E352" i="124"/>
  <c r="F352" i="124"/>
  <c r="H352" i="124"/>
  <c r="I352" i="124"/>
  <c r="J352" i="124"/>
  <c r="C353" i="124"/>
  <c r="D353" i="124"/>
  <c r="E353" i="124"/>
  <c r="F353" i="124"/>
  <c r="H353" i="124"/>
  <c r="I353" i="124"/>
  <c r="J353" i="124"/>
  <c r="C354" i="124"/>
  <c r="D354" i="124"/>
  <c r="E354" i="124"/>
  <c r="F354" i="124"/>
  <c r="H354" i="124"/>
  <c r="I354" i="124"/>
  <c r="J354" i="124"/>
  <c r="C355" i="124"/>
  <c r="D355" i="124"/>
  <c r="E355" i="124"/>
  <c r="F355" i="124"/>
  <c r="H355" i="124"/>
  <c r="I355" i="124"/>
  <c r="J355" i="124"/>
  <c r="C356" i="124"/>
  <c r="D356" i="124"/>
  <c r="E356" i="124"/>
  <c r="F356" i="124"/>
  <c r="H356" i="124"/>
  <c r="I356" i="124"/>
  <c r="J356" i="124"/>
  <c r="C357" i="124"/>
  <c r="D357" i="124"/>
  <c r="E357" i="124"/>
  <c r="F357" i="124"/>
  <c r="H357" i="124"/>
  <c r="I357" i="124"/>
  <c r="J357" i="124"/>
  <c r="C358" i="124"/>
  <c r="D358" i="124"/>
  <c r="E358" i="124"/>
  <c r="F358" i="124"/>
  <c r="H358" i="124"/>
  <c r="I358" i="124"/>
  <c r="J358" i="124"/>
  <c r="C359" i="124"/>
  <c r="D359" i="124"/>
  <c r="E359" i="124"/>
  <c r="F359" i="124"/>
  <c r="H359" i="124"/>
  <c r="I359" i="124"/>
  <c r="J359" i="124"/>
  <c r="C360" i="124"/>
  <c r="D360" i="124"/>
  <c r="E360" i="124"/>
  <c r="F360" i="124"/>
  <c r="H360" i="124"/>
  <c r="I360" i="124"/>
  <c r="J360" i="124"/>
  <c r="C361" i="124"/>
  <c r="D361" i="124"/>
  <c r="E361" i="124"/>
  <c r="F361" i="124"/>
  <c r="H361" i="124"/>
  <c r="I361" i="124"/>
  <c r="J361" i="124"/>
  <c r="C362" i="124"/>
  <c r="D362" i="124"/>
  <c r="E362" i="124"/>
  <c r="F362" i="124"/>
  <c r="H362" i="124"/>
  <c r="I362" i="124"/>
  <c r="J362" i="124"/>
  <c r="C363" i="124"/>
  <c r="D363" i="124"/>
  <c r="E363" i="124"/>
  <c r="F363" i="124"/>
  <c r="H363" i="124"/>
  <c r="I363" i="124"/>
  <c r="J363" i="124"/>
  <c r="C364" i="124"/>
  <c r="D364" i="124"/>
  <c r="E364" i="124"/>
  <c r="F364" i="124"/>
  <c r="H364" i="124"/>
  <c r="I364" i="124"/>
  <c r="J364" i="124"/>
  <c r="C365" i="124"/>
  <c r="D365" i="124"/>
  <c r="E365" i="124"/>
  <c r="F365" i="124"/>
  <c r="H365" i="124"/>
  <c r="I365" i="124"/>
  <c r="J365" i="124"/>
  <c r="C366" i="124"/>
  <c r="D366" i="124"/>
  <c r="E366" i="124"/>
  <c r="F366" i="124"/>
  <c r="H366" i="124"/>
  <c r="I366" i="124"/>
  <c r="J366" i="124"/>
  <c r="C367" i="124"/>
  <c r="D367" i="124"/>
  <c r="E367" i="124"/>
  <c r="F367" i="124"/>
  <c r="H367" i="124"/>
  <c r="I367" i="124"/>
  <c r="J367" i="124"/>
  <c r="C368" i="124"/>
  <c r="D368" i="124"/>
  <c r="E368" i="124"/>
  <c r="F368" i="124"/>
  <c r="H368" i="124"/>
  <c r="I368" i="124"/>
  <c r="J368" i="124"/>
  <c r="C369" i="124"/>
  <c r="D369" i="124"/>
  <c r="E369" i="124"/>
  <c r="F369" i="124"/>
  <c r="H369" i="124"/>
  <c r="I369" i="124"/>
  <c r="J369" i="124"/>
  <c r="C370" i="124"/>
  <c r="D370" i="124"/>
  <c r="E370" i="124"/>
  <c r="F370" i="124"/>
  <c r="H370" i="124"/>
  <c r="I370" i="124"/>
  <c r="J370" i="124"/>
  <c r="C371" i="124"/>
  <c r="D371" i="124"/>
  <c r="E371" i="124"/>
  <c r="F371" i="124"/>
  <c r="H371" i="124"/>
  <c r="I371" i="124"/>
  <c r="J371" i="124"/>
  <c r="C372" i="124"/>
  <c r="D372" i="124"/>
  <c r="E372" i="124"/>
  <c r="F372" i="124"/>
  <c r="H372" i="124"/>
  <c r="I372" i="124"/>
  <c r="J372" i="124"/>
  <c r="C373" i="124"/>
  <c r="D373" i="124"/>
  <c r="E373" i="124"/>
  <c r="F373" i="124"/>
  <c r="H373" i="124"/>
  <c r="I373" i="124"/>
  <c r="J373" i="124"/>
  <c r="C374" i="124"/>
  <c r="D374" i="124"/>
  <c r="E374" i="124"/>
  <c r="F374" i="124"/>
  <c r="H374" i="124"/>
  <c r="I374" i="124"/>
  <c r="J374" i="124"/>
  <c r="C375" i="124"/>
  <c r="D375" i="124"/>
  <c r="E375" i="124"/>
  <c r="F375" i="124"/>
  <c r="H375" i="124"/>
  <c r="I375" i="124"/>
  <c r="J375" i="124"/>
  <c r="C376" i="124"/>
  <c r="D376" i="124"/>
  <c r="E376" i="124"/>
  <c r="F376" i="124"/>
  <c r="H376" i="124"/>
  <c r="I376" i="124"/>
  <c r="J376" i="124"/>
  <c r="C377" i="124"/>
  <c r="D377" i="124"/>
  <c r="E377" i="124"/>
  <c r="F377" i="124"/>
  <c r="H377" i="124"/>
  <c r="I377" i="124"/>
  <c r="J377" i="124"/>
  <c r="C378" i="124"/>
  <c r="D378" i="124"/>
  <c r="E378" i="124"/>
  <c r="F378" i="124"/>
  <c r="H378" i="124"/>
  <c r="I378" i="124"/>
  <c r="J378" i="124"/>
  <c r="C379" i="124"/>
  <c r="D379" i="124"/>
  <c r="E379" i="124"/>
  <c r="F379" i="124"/>
  <c r="H379" i="124"/>
  <c r="I379" i="124"/>
  <c r="J379" i="124"/>
  <c r="C380" i="124"/>
  <c r="D380" i="124"/>
  <c r="E380" i="124"/>
  <c r="F380" i="124"/>
  <c r="H380" i="124"/>
  <c r="I380" i="124"/>
  <c r="J380" i="124"/>
  <c r="C381" i="124"/>
  <c r="D381" i="124"/>
  <c r="E381" i="124"/>
  <c r="F381" i="124"/>
  <c r="H381" i="124"/>
  <c r="I381" i="124"/>
  <c r="J381" i="124"/>
  <c r="C382" i="124"/>
  <c r="D382" i="124"/>
  <c r="E382" i="124"/>
  <c r="F382" i="124"/>
  <c r="H382" i="124"/>
  <c r="I382" i="124"/>
  <c r="J382" i="124"/>
  <c r="C383" i="124"/>
  <c r="D383" i="124"/>
  <c r="E383" i="124"/>
  <c r="F383" i="124"/>
  <c r="H383" i="124"/>
  <c r="I383" i="124"/>
  <c r="J383" i="124"/>
  <c r="C384" i="124"/>
  <c r="D384" i="124"/>
  <c r="E384" i="124"/>
  <c r="F384" i="124"/>
  <c r="H384" i="124"/>
  <c r="I384" i="124"/>
  <c r="J384" i="124"/>
  <c r="C385" i="124"/>
  <c r="D385" i="124"/>
  <c r="E385" i="124"/>
  <c r="F385" i="124"/>
  <c r="H385" i="124"/>
  <c r="I385" i="124"/>
  <c r="J385" i="124"/>
  <c r="C386" i="124"/>
  <c r="D386" i="124"/>
  <c r="E386" i="124"/>
  <c r="F386" i="124"/>
  <c r="H386" i="124"/>
  <c r="I386" i="124"/>
  <c r="J386" i="124"/>
  <c r="C387" i="124"/>
  <c r="D387" i="124"/>
  <c r="E387" i="124"/>
  <c r="F387" i="124"/>
  <c r="H387" i="124"/>
  <c r="I387" i="124"/>
  <c r="J387" i="124"/>
  <c r="C388" i="124"/>
  <c r="D388" i="124"/>
  <c r="E388" i="124"/>
  <c r="F388" i="124"/>
  <c r="H388" i="124"/>
  <c r="I388" i="124"/>
  <c r="J388" i="124"/>
  <c r="C389" i="124"/>
  <c r="D389" i="124"/>
  <c r="E389" i="124"/>
  <c r="F389" i="124"/>
  <c r="H389" i="124"/>
  <c r="I389" i="124"/>
  <c r="J389" i="124"/>
  <c r="C390" i="124"/>
  <c r="D390" i="124"/>
  <c r="E390" i="124"/>
  <c r="F390" i="124"/>
  <c r="H390" i="124"/>
  <c r="I390" i="124"/>
  <c r="J390" i="124"/>
  <c r="C391" i="124"/>
  <c r="D391" i="124"/>
  <c r="E391" i="124"/>
  <c r="F391" i="124"/>
  <c r="H391" i="124"/>
  <c r="I391" i="124"/>
  <c r="J391" i="124"/>
  <c r="C392" i="124"/>
  <c r="D392" i="124"/>
  <c r="E392" i="124"/>
  <c r="F392" i="124"/>
  <c r="H392" i="124"/>
  <c r="I392" i="124"/>
  <c r="J392" i="124"/>
  <c r="C393" i="124"/>
  <c r="D393" i="124"/>
  <c r="E393" i="124"/>
  <c r="F393" i="124"/>
  <c r="H393" i="124"/>
  <c r="I393" i="124"/>
  <c r="J393" i="124"/>
  <c r="C394" i="124"/>
  <c r="D394" i="124"/>
  <c r="E394" i="124"/>
  <c r="F394" i="124"/>
  <c r="H394" i="124"/>
  <c r="I394" i="124"/>
  <c r="J394" i="124"/>
  <c r="C395" i="124"/>
  <c r="D395" i="124"/>
  <c r="E395" i="124"/>
  <c r="F395" i="124"/>
  <c r="H395" i="124"/>
  <c r="I395" i="124"/>
  <c r="J395" i="124"/>
  <c r="C396" i="124"/>
  <c r="D396" i="124"/>
  <c r="E396" i="124"/>
  <c r="F396" i="124"/>
  <c r="H396" i="124"/>
  <c r="I396" i="124"/>
  <c r="J396" i="124"/>
  <c r="C397" i="124"/>
  <c r="D397" i="124"/>
  <c r="E397" i="124"/>
  <c r="F397" i="124"/>
  <c r="H397" i="124"/>
  <c r="I397" i="124"/>
  <c r="J397" i="124"/>
  <c r="C398" i="124"/>
  <c r="D398" i="124"/>
  <c r="E398" i="124"/>
  <c r="F398" i="124"/>
  <c r="H398" i="124"/>
  <c r="I398" i="124"/>
  <c r="J398" i="124"/>
  <c r="C399" i="124"/>
  <c r="D399" i="124"/>
  <c r="E399" i="124"/>
  <c r="F399" i="124"/>
  <c r="H399" i="124"/>
  <c r="I399" i="124"/>
  <c r="J399" i="124"/>
  <c r="C400" i="124"/>
  <c r="D400" i="124"/>
  <c r="E400" i="124"/>
  <c r="F400" i="124"/>
  <c r="H400" i="124"/>
  <c r="I400" i="124"/>
  <c r="J400" i="124"/>
  <c r="C401" i="124"/>
  <c r="D401" i="124"/>
  <c r="E401" i="124"/>
  <c r="F401" i="124"/>
  <c r="H401" i="124"/>
  <c r="I401" i="124"/>
  <c r="J401" i="124"/>
  <c r="C402" i="124"/>
  <c r="D402" i="124"/>
  <c r="E402" i="124"/>
  <c r="F402" i="124"/>
  <c r="H402" i="124"/>
  <c r="I402" i="124"/>
  <c r="J402" i="124"/>
  <c r="C403" i="124"/>
  <c r="D403" i="124"/>
  <c r="E403" i="124"/>
  <c r="F403" i="124"/>
  <c r="H403" i="124"/>
  <c r="I403" i="124"/>
  <c r="J403" i="124"/>
  <c r="C404" i="124"/>
  <c r="D404" i="124"/>
  <c r="E404" i="124"/>
  <c r="F404" i="124"/>
  <c r="H404" i="124"/>
  <c r="I404" i="124"/>
  <c r="J404" i="124"/>
  <c r="C405" i="124"/>
  <c r="D405" i="124"/>
  <c r="E405" i="124"/>
  <c r="F405" i="124"/>
  <c r="H405" i="124"/>
  <c r="I405" i="124"/>
  <c r="J405" i="124"/>
  <c r="C406" i="124"/>
  <c r="D406" i="124"/>
  <c r="E406" i="124"/>
  <c r="F406" i="124"/>
  <c r="H406" i="124"/>
  <c r="I406" i="124"/>
  <c r="J406" i="124"/>
  <c r="C407" i="124"/>
  <c r="D407" i="124"/>
  <c r="E407" i="124"/>
  <c r="F407" i="124"/>
  <c r="H407" i="124"/>
  <c r="I407" i="124"/>
  <c r="J407" i="124"/>
  <c r="E408" i="124"/>
  <c r="C409" i="124"/>
  <c r="D409" i="124"/>
  <c r="E409" i="124"/>
  <c r="T4" i="125"/>
  <c r="S5" i="125"/>
  <c r="T5" i="125"/>
  <c r="S6" i="125"/>
  <c r="T6" i="125"/>
  <c r="H8" i="125"/>
  <c r="T9" i="125"/>
  <c r="H10" i="125"/>
  <c r="T10" i="125"/>
  <c r="T15" i="125"/>
  <c r="T16" i="125"/>
  <c r="I17" i="125"/>
  <c r="J17" i="125"/>
  <c r="T17" i="125"/>
  <c r="F18" i="125"/>
  <c r="T18" i="125"/>
  <c r="J19" i="125"/>
  <c r="T19" i="125"/>
  <c r="J20" i="125"/>
  <c r="T20" i="125"/>
  <c r="J21" i="125"/>
  <c r="T21" i="125"/>
  <c r="B22" i="125"/>
  <c r="J23" i="125"/>
  <c r="J24" i="125"/>
  <c r="T24" i="125"/>
  <c r="J25" i="125"/>
  <c r="J26" i="125"/>
  <c r="F27" i="125"/>
  <c r="H27" i="125"/>
  <c r="I27" i="125"/>
  <c r="J27" i="125"/>
  <c r="J28" i="125"/>
  <c r="H29" i="125"/>
  <c r="I29" i="125"/>
  <c r="J29" i="125"/>
  <c r="T29" i="125"/>
  <c r="H30" i="125"/>
  <c r="I30" i="125"/>
  <c r="J30" i="125"/>
  <c r="T30" i="125"/>
  <c r="J31" i="125"/>
  <c r="T31" i="125"/>
  <c r="B32" i="125"/>
  <c r="H32" i="125"/>
  <c r="T32" i="125"/>
  <c r="F33" i="125"/>
  <c r="F34" i="125"/>
  <c r="H34" i="125"/>
  <c r="I34" i="125"/>
  <c r="J34" i="125"/>
  <c r="F35" i="125"/>
  <c r="H35" i="125"/>
  <c r="I35" i="125"/>
  <c r="J35" i="125"/>
  <c r="J36" i="125"/>
  <c r="H37" i="125"/>
  <c r="I37" i="125"/>
  <c r="J37" i="125"/>
  <c r="B38" i="125"/>
  <c r="H38" i="125"/>
  <c r="H40" i="125"/>
  <c r="F41" i="125"/>
  <c r="O41" i="125"/>
  <c r="S41" i="125"/>
  <c r="B42" i="125"/>
  <c r="H42" i="125"/>
  <c r="O42" i="125"/>
  <c r="S42" i="125"/>
  <c r="F47" i="125"/>
  <c r="C48" i="125"/>
  <c r="D48" i="125"/>
  <c r="E48" i="125"/>
  <c r="F48" i="125"/>
  <c r="H48" i="125"/>
  <c r="I48" i="125"/>
  <c r="J48" i="125"/>
  <c r="V48" i="125"/>
  <c r="W48" i="125"/>
  <c r="X48" i="125"/>
  <c r="C49" i="125"/>
  <c r="D49" i="125"/>
  <c r="E49" i="125"/>
  <c r="F49" i="125"/>
  <c r="H49" i="125"/>
  <c r="I49" i="125"/>
  <c r="J49" i="125"/>
  <c r="C50" i="125"/>
  <c r="D50" i="125"/>
  <c r="E50" i="125"/>
  <c r="F50" i="125"/>
  <c r="H50" i="125"/>
  <c r="I50" i="125"/>
  <c r="J50" i="125"/>
  <c r="C51" i="125"/>
  <c r="D51" i="125"/>
  <c r="E51" i="125"/>
  <c r="F51" i="125"/>
  <c r="H51" i="125"/>
  <c r="I51" i="125"/>
  <c r="J51" i="125"/>
  <c r="C52" i="125"/>
  <c r="D52" i="125"/>
  <c r="E52" i="125"/>
  <c r="F52" i="125"/>
  <c r="H52" i="125"/>
  <c r="I52" i="125"/>
  <c r="J52" i="125"/>
  <c r="T52" i="125"/>
  <c r="X52" i="125"/>
  <c r="C53" i="125"/>
  <c r="D53" i="125"/>
  <c r="E53" i="125"/>
  <c r="F53" i="125"/>
  <c r="H53" i="125"/>
  <c r="I53" i="125"/>
  <c r="J53" i="125"/>
  <c r="C54" i="125"/>
  <c r="D54" i="125"/>
  <c r="E54" i="125"/>
  <c r="F54" i="125"/>
  <c r="H54" i="125"/>
  <c r="I54" i="125"/>
  <c r="J54" i="125"/>
  <c r="C55" i="125"/>
  <c r="D55" i="125"/>
  <c r="E55" i="125"/>
  <c r="F55" i="125"/>
  <c r="H55" i="125"/>
  <c r="I55" i="125"/>
  <c r="J55" i="125"/>
  <c r="W55" i="125"/>
  <c r="C56" i="125"/>
  <c r="D56" i="125"/>
  <c r="E56" i="125"/>
  <c r="F56" i="125"/>
  <c r="H56" i="125"/>
  <c r="I56" i="125"/>
  <c r="J56" i="125"/>
  <c r="C57" i="125"/>
  <c r="D57" i="125"/>
  <c r="E57" i="125"/>
  <c r="F57" i="125"/>
  <c r="H57" i="125"/>
  <c r="I57" i="125"/>
  <c r="J57" i="125"/>
  <c r="V57" i="125"/>
  <c r="C58" i="125"/>
  <c r="D58" i="125"/>
  <c r="E58" i="125"/>
  <c r="F58" i="125"/>
  <c r="H58" i="125"/>
  <c r="I58" i="125"/>
  <c r="J58" i="125"/>
  <c r="C59" i="125"/>
  <c r="D59" i="125"/>
  <c r="E59" i="125"/>
  <c r="F59" i="125"/>
  <c r="H59" i="125"/>
  <c r="I59" i="125"/>
  <c r="J59" i="125"/>
  <c r="T59" i="125"/>
  <c r="C60" i="125"/>
  <c r="D60" i="125"/>
  <c r="E60" i="125"/>
  <c r="F60" i="125"/>
  <c r="H60" i="125"/>
  <c r="I60" i="125"/>
  <c r="J60" i="125"/>
  <c r="C61" i="125"/>
  <c r="D61" i="125"/>
  <c r="E61" i="125"/>
  <c r="F61" i="125"/>
  <c r="H61" i="125"/>
  <c r="I61" i="125"/>
  <c r="J61" i="125"/>
  <c r="T61" i="125"/>
  <c r="V61" i="125"/>
  <c r="C62" i="125"/>
  <c r="D62" i="125"/>
  <c r="E62" i="125"/>
  <c r="F62" i="125"/>
  <c r="H62" i="125"/>
  <c r="I62" i="125"/>
  <c r="J62" i="125"/>
  <c r="T62" i="125"/>
  <c r="C63" i="125"/>
  <c r="D63" i="125"/>
  <c r="E63" i="125"/>
  <c r="F63" i="125"/>
  <c r="H63" i="125"/>
  <c r="I63" i="125"/>
  <c r="J63" i="125"/>
  <c r="C64" i="125"/>
  <c r="D64" i="125"/>
  <c r="E64" i="125"/>
  <c r="F64" i="125"/>
  <c r="H64" i="125"/>
  <c r="I64" i="125"/>
  <c r="J64" i="125"/>
  <c r="V64" i="125"/>
  <c r="C65" i="125"/>
  <c r="D65" i="125"/>
  <c r="E65" i="125"/>
  <c r="F65" i="125"/>
  <c r="H65" i="125"/>
  <c r="I65" i="125"/>
  <c r="J65" i="125"/>
  <c r="T65" i="125"/>
  <c r="C66" i="125"/>
  <c r="D66" i="125"/>
  <c r="E66" i="125"/>
  <c r="F66" i="125"/>
  <c r="H66" i="125"/>
  <c r="I66" i="125"/>
  <c r="J66" i="125"/>
  <c r="C67" i="125"/>
  <c r="D67" i="125"/>
  <c r="E67" i="125"/>
  <c r="F67" i="125"/>
  <c r="H67" i="125"/>
  <c r="I67" i="125"/>
  <c r="J67" i="125"/>
  <c r="T67" i="125"/>
  <c r="V67" i="125"/>
  <c r="C68" i="125"/>
  <c r="D68" i="125"/>
  <c r="E68" i="125"/>
  <c r="F68" i="125"/>
  <c r="H68" i="125"/>
  <c r="I68" i="125"/>
  <c r="J68" i="125"/>
  <c r="T68" i="125"/>
  <c r="C69" i="125"/>
  <c r="D69" i="125"/>
  <c r="E69" i="125"/>
  <c r="F69" i="125"/>
  <c r="H69" i="125"/>
  <c r="I69" i="125"/>
  <c r="J69" i="125"/>
  <c r="C70" i="125"/>
  <c r="D70" i="125"/>
  <c r="E70" i="125"/>
  <c r="F70" i="125"/>
  <c r="H70" i="125"/>
  <c r="I70" i="125"/>
  <c r="J70" i="125"/>
  <c r="C71" i="125"/>
  <c r="D71" i="125"/>
  <c r="E71" i="125"/>
  <c r="F71" i="125"/>
  <c r="H71" i="125"/>
  <c r="I71" i="125"/>
  <c r="J71" i="125"/>
  <c r="C72" i="125"/>
  <c r="D72" i="125"/>
  <c r="E72" i="125"/>
  <c r="F72" i="125"/>
  <c r="H72" i="125"/>
  <c r="I72" i="125"/>
  <c r="J72" i="125"/>
  <c r="C73" i="125"/>
  <c r="D73" i="125"/>
  <c r="E73" i="125"/>
  <c r="F73" i="125"/>
  <c r="H73" i="125"/>
  <c r="I73" i="125"/>
  <c r="J73" i="125"/>
  <c r="C74" i="125"/>
  <c r="D74" i="125"/>
  <c r="E74" i="125"/>
  <c r="F74" i="125"/>
  <c r="H74" i="125"/>
  <c r="I74" i="125"/>
  <c r="J74" i="125"/>
  <c r="C75" i="125"/>
  <c r="D75" i="125"/>
  <c r="E75" i="125"/>
  <c r="F75" i="125"/>
  <c r="H75" i="125"/>
  <c r="I75" i="125"/>
  <c r="J75" i="125"/>
  <c r="C76" i="125"/>
  <c r="D76" i="125"/>
  <c r="E76" i="125"/>
  <c r="F76" i="125"/>
  <c r="H76" i="125"/>
  <c r="I76" i="125"/>
  <c r="J76" i="125"/>
  <c r="C77" i="125"/>
  <c r="D77" i="125"/>
  <c r="E77" i="125"/>
  <c r="F77" i="125"/>
  <c r="H77" i="125"/>
  <c r="I77" i="125"/>
  <c r="J77" i="125"/>
  <c r="C78" i="125"/>
  <c r="D78" i="125"/>
  <c r="E78" i="125"/>
  <c r="F78" i="125"/>
  <c r="H78" i="125"/>
  <c r="I78" i="125"/>
  <c r="J78" i="125"/>
  <c r="C79" i="125"/>
  <c r="D79" i="125"/>
  <c r="E79" i="125"/>
  <c r="F79" i="125"/>
  <c r="H79" i="125"/>
  <c r="I79" i="125"/>
  <c r="J79" i="125"/>
  <c r="C80" i="125"/>
  <c r="D80" i="125"/>
  <c r="E80" i="125"/>
  <c r="F80" i="125"/>
  <c r="H80" i="125"/>
  <c r="I80" i="125"/>
  <c r="J80" i="125"/>
  <c r="C81" i="125"/>
  <c r="D81" i="125"/>
  <c r="E81" i="125"/>
  <c r="F81" i="125"/>
  <c r="H81" i="125"/>
  <c r="I81" i="125"/>
  <c r="J81" i="125"/>
  <c r="C82" i="125"/>
  <c r="D82" i="125"/>
  <c r="E82" i="125"/>
  <c r="F82" i="125"/>
  <c r="H82" i="125"/>
  <c r="I82" i="125"/>
  <c r="J82" i="125"/>
  <c r="C83" i="125"/>
  <c r="D83" i="125"/>
  <c r="E83" i="125"/>
  <c r="F83" i="125"/>
  <c r="H83" i="125"/>
  <c r="I83" i="125"/>
  <c r="J83" i="125"/>
  <c r="C84" i="125"/>
  <c r="D84" i="125"/>
  <c r="E84" i="125"/>
  <c r="F84" i="125"/>
  <c r="H84" i="125"/>
  <c r="I84" i="125"/>
  <c r="J84" i="125"/>
  <c r="C85" i="125"/>
  <c r="D85" i="125"/>
  <c r="E85" i="125"/>
  <c r="F85" i="125"/>
  <c r="H85" i="125"/>
  <c r="I85" i="125"/>
  <c r="J85" i="125"/>
  <c r="C86" i="125"/>
  <c r="D86" i="125"/>
  <c r="E86" i="125"/>
  <c r="F86" i="125"/>
  <c r="H86" i="125"/>
  <c r="I86" i="125"/>
  <c r="J86" i="125"/>
  <c r="C87" i="125"/>
  <c r="D87" i="125"/>
  <c r="E87" i="125"/>
  <c r="F87" i="125"/>
  <c r="H87" i="125"/>
  <c r="I87" i="125"/>
  <c r="J87" i="125"/>
  <c r="C88" i="125"/>
  <c r="D88" i="125"/>
  <c r="E88" i="125"/>
  <c r="F88" i="125"/>
  <c r="H88" i="125"/>
  <c r="I88" i="125"/>
  <c r="J88" i="125"/>
  <c r="C89" i="125"/>
  <c r="D89" i="125"/>
  <c r="E89" i="125"/>
  <c r="F89" i="125"/>
  <c r="H89" i="125"/>
  <c r="I89" i="125"/>
  <c r="J89" i="125"/>
  <c r="C90" i="125"/>
  <c r="D90" i="125"/>
  <c r="E90" i="125"/>
  <c r="F90" i="125"/>
  <c r="H90" i="125"/>
  <c r="I90" i="125"/>
  <c r="J90" i="125"/>
  <c r="C91" i="125"/>
  <c r="D91" i="125"/>
  <c r="E91" i="125"/>
  <c r="F91" i="125"/>
  <c r="H91" i="125"/>
  <c r="I91" i="125"/>
  <c r="J91" i="125"/>
  <c r="C92" i="125"/>
  <c r="D92" i="125"/>
  <c r="E92" i="125"/>
  <c r="F92" i="125"/>
  <c r="H92" i="125"/>
  <c r="I92" i="125"/>
  <c r="J92" i="125"/>
  <c r="C93" i="125"/>
  <c r="D93" i="125"/>
  <c r="E93" i="125"/>
  <c r="F93" i="125"/>
  <c r="H93" i="125"/>
  <c r="I93" i="125"/>
  <c r="J93" i="125"/>
  <c r="C94" i="125"/>
  <c r="D94" i="125"/>
  <c r="E94" i="125"/>
  <c r="F94" i="125"/>
  <c r="H94" i="125"/>
  <c r="I94" i="125"/>
  <c r="J94" i="125"/>
  <c r="C95" i="125"/>
  <c r="D95" i="125"/>
  <c r="E95" i="125"/>
  <c r="F95" i="125"/>
  <c r="H95" i="125"/>
  <c r="I95" i="125"/>
  <c r="J95" i="125"/>
  <c r="C96" i="125"/>
  <c r="D96" i="125"/>
  <c r="E96" i="125"/>
  <c r="F96" i="125"/>
  <c r="H96" i="125"/>
  <c r="I96" i="125"/>
  <c r="J96" i="125"/>
  <c r="C97" i="125"/>
  <c r="D97" i="125"/>
  <c r="E97" i="125"/>
  <c r="F97" i="125"/>
  <c r="H97" i="125"/>
  <c r="I97" i="125"/>
  <c r="J97" i="125"/>
  <c r="C98" i="125"/>
  <c r="D98" i="125"/>
  <c r="E98" i="125"/>
  <c r="F98" i="125"/>
  <c r="H98" i="125"/>
  <c r="I98" i="125"/>
  <c r="J98" i="125"/>
  <c r="C99" i="125"/>
  <c r="D99" i="125"/>
  <c r="E99" i="125"/>
  <c r="F99" i="125"/>
  <c r="H99" i="125"/>
  <c r="I99" i="125"/>
  <c r="J99" i="125"/>
  <c r="C100" i="125"/>
  <c r="D100" i="125"/>
  <c r="E100" i="125"/>
  <c r="F100" i="125"/>
  <c r="H100" i="125"/>
  <c r="I100" i="125"/>
  <c r="J100" i="125"/>
  <c r="C101" i="125"/>
  <c r="D101" i="125"/>
  <c r="E101" i="125"/>
  <c r="F101" i="125"/>
  <c r="H101" i="125"/>
  <c r="I101" i="125"/>
  <c r="J101" i="125"/>
  <c r="C102" i="125"/>
  <c r="D102" i="125"/>
  <c r="E102" i="125"/>
  <c r="F102" i="125"/>
  <c r="H102" i="125"/>
  <c r="I102" i="125"/>
  <c r="J102" i="125"/>
  <c r="C103" i="125"/>
  <c r="D103" i="125"/>
  <c r="E103" i="125"/>
  <c r="F103" i="125"/>
  <c r="H103" i="125"/>
  <c r="I103" i="125"/>
  <c r="J103" i="125"/>
  <c r="C104" i="125"/>
  <c r="D104" i="125"/>
  <c r="E104" i="125"/>
  <c r="F104" i="125"/>
  <c r="H104" i="125"/>
  <c r="I104" i="125"/>
  <c r="J104" i="125"/>
  <c r="C105" i="125"/>
  <c r="D105" i="125"/>
  <c r="E105" i="125"/>
  <c r="F105" i="125"/>
  <c r="H105" i="125"/>
  <c r="I105" i="125"/>
  <c r="J105" i="125"/>
  <c r="C106" i="125"/>
  <c r="D106" i="125"/>
  <c r="E106" i="125"/>
  <c r="F106" i="125"/>
  <c r="H106" i="125"/>
  <c r="I106" i="125"/>
  <c r="J106" i="125"/>
  <c r="C107" i="125"/>
  <c r="D107" i="125"/>
  <c r="E107" i="125"/>
  <c r="F107" i="125"/>
  <c r="H107" i="125"/>
  <c r="I107" i="125"/>
  <c r="J107" i="125"/>
  <c r="C108" i="125"/>
  <c r="D108" i="125"/>
  <c r="E108" i="125"/>
  <c r="F108" i="125"/>
  <c r="H108" i="125"/>
  <c r="I108" i="125"/>
  <c r="J108" i="125"/>
  <c r="C109" i="125"/>
  <c r="D109" i="125"/>
  <c r="E109" i="125"/>
  <c r="F109" i="125"/>
  <c r="H109" i="125"/>
  <c r="I109" i="125"/>
  <c r="J109" i="125"/>
  <c r="C110" i="125"/>
  <c r="D110" i="125"/>
  <c r="E110" i="125"/>
  <c r="F110" i="125"/>
  <c r="H110" i="125"/>
  <c r="I110" i="125"/>
  <c r="J110" i="125"/>
  <c r="C111" i="125"/>
  <c r="D111" i="125"/>
  <c r="E111" i="125"/>
  <c r="F111" i="125"/>
  <c r="H111" i="125"/>
  <c r="I111" i="125"/>
  <c r="J111" i="125"/>
  <c r="C112" i="125"/>
  <c r="D112" i="125"/>
  <c r="E112" i="125"/>
  <c r="F112" i="125"/>
  <c r="H112" i="125"/>
  <c r="I112" i="125"/>
  <c r="J112" i="125"/>
  <c r="C113" i="125"/>
  <c r="D113" i="125"/>
  <c r="E113" i="125"/>
  <c r="F113" i="125"/>
  <c r="H113" i="125"/>
  <c r="I113" i="125"/>
  <c r="J113" i="125"/>
  <c r="C114" i="125"/>
  <c r="D114" i="125"/>
  <c r="E114" i="125"/>
  <c r="F114" i="125"/>
  <c r="H114" i="125"/>
  <c r="I114" i="125"/>
  <c r="J114" i="125"/>
  <c r="C115" i="125"/>
  <c r="D115" i="125"/>
  <c r="E115" i="125"/>
  <c r="F115" i="125"/>
  <c r="H115" i="125"/>
  <c r="I115" i="125"/>
  <c r="J115" i="125"/>
  <c r="C116" i="125"/>
  <c r="D116" i="125"/>
  <c r="E116" i="125"/>
  <c r="F116" i="125"/>
  <c r="H116" i="125"/>
  <c r="I116" i="125"/>
  <c r="J116" i="125"/>
  <c r="C117" i="125"/>
  <c r="D117" i="125"/>
  <c r="E117" i="125"/>
  <c r="F117" i="125"/>
  <c r="H117" i="125"/>
  <c r="I117" i="125"/>
  <c r="J117" i="125"/>
  <c r="C118" i="125"/>
  <c r="D118" i="125"/>
  <c r="E118" i="125"/>
  <c r="F118" i="125"/>
  <c r="H118" i="125"/>
  <c r="I118" i="125"/>
  <c r="J118" i="125"/>
  <c r="C119" i="125"/>
  <c r="D119" i="125"/>
  <c r="E119" i="125"/>
  <c r="F119" i="125"/>
  <c r="H119" i="125"/>
  <c r="I119" i="125"/>
  <c r="J119" i="125"/>
  <c r="C120" i="125"/>
  <c r="D120" i="125"/>
  <c r="E120" i="125"/>
  <c r="F120" i="125"/>
  <c r="H120" i="125"/>
  <c r="I120" i="125"/>
  <c r="J120" i="125"/>
  <c r="C121" i="125"/>
  <c r="D121" i="125"/>
  <c r="E121" i="125"/>
  <c r="F121" i="125"/>
  <c r="H121" i="125"/>
  <c r="I121" i="125"/>
  <c r="J121" i="125"/>
  <c r="C122" i="125"/>
  <c r="D122" i="125"/>
  <c r="E122" i="125"/>
  <c r="F122" i="125"/>
  <c r="H122" i="125"/>
  <c r="I122" i="125"/>
  <c r="J122" i="125"/>
  <c r="C123" i="125"/>
  <c r="D123" i="125"/>
  <c r="E123" i="125"/>
  <c r="F123" i="125"/>
  <c r="H123" i="125"/>
  <c r="I123" i="125"/>
  <c r="J123" i="125"/>
  <c r="C124" i="125"/>
  <c r="D124" i="125"/>
  <c r="E124" i="125"/>
  <c r="F124" i="125"/>
  <c r="H124" i="125"/>
  <c r="I124" i="125"/>
  <c r="J124" i="125"/>
  <c r="C125" i="125"/>
  <c r="D125" i="125"/>
  <c r="E125" i="125"/>
  <c r="F125" i="125"/>
  <c r="H125" i="125"/>
  <c r="I125" i="125"/>
  <c r="J125" i="125"/>
  <c r="C126" i="125"/>
  <c r="D126" i="125"/>
  <c r="E126" i="125"/>
  <c r="F126" i="125"/>
  <c r="H126" i="125"/>
  <c r="I126" i="125"/>
  <c r="J126" i="125"/>
  <c r="C127" i="125"/>
  <c r="D127" i="125"/>
  <c r="E127" i="125"/>
  <c r="F127" i="125"/>
  <c r="H127" i="125"/>
  <c r="I127" i="125"/>
  <c r="J127" i="125"/>
  <c r="C128" i="125"/>
  <c r="D128" i="125"/>
  <c r="E128" i="125"/>
  <c r="F128" i="125"/>
  <c r="H128" i="125"/>
  <c r="I128" i="125"/>
  <c r="J128" i="125"/>
  <c r="C129" i="125"/>
  <c r="D129" i="125"/>
  <c r="E129" i="125"/>
  <c r="F129" i="125"/>
  <c r="H129" i="125"/>
  <c r="I129" i="125"/>
  <c r="J129" i="125"/>
  <c r="C130" i="125"/>
  <c r="D130" i="125"/>
  <c r="E130" i="125"/>
  <c r="F130" i="125"/>
  <c r="H130" i="125"/>
  <c r="I130" i="125"/>
  <c r="J130" i="125"/>
  <c r="C131" i="125"/>
  <c r="D131" i="125"/>
  <c r="E131" i="125"/>
  <c r="F131" i="125"/>
  <c r="H131" i="125"/>
  <c r="I131" i="125"/>
  <c r="J131" i="125"/>
  <c r="C132" i="125"/>
  <c r="D132" i="125"/>
  <c r="E132" i="125"/>
  <c r="F132" i="125"/>
  <c r="H132" i="125"/>
  <c r="I132" i="125"/>
  <c r="J132" i="125"/>
  <c r="C133" i="125"/>
  <c r="D133" i="125"/>
  <c r="E133" i="125"/>
  <c r="F133" i="125"/>
  <c r="H133" i="125"/>
  <c r="I133" i="125"/>
  <c r="J133" i="125"/>
  <c r="C134" i="125"/>
  <c r="D134" i="125"/>
  <c r="E134" i="125"/>
  <c r="F134" i="125"/>
  <c r="H134" i="125"/>
  <c r="I134" i="125"/>
  <c r="J134" i="125"/>
  <c r="C135" i="125"/>
  <c r="D135" i="125"/>
  <c r="E135" i="125"/>
  <c r="F135" i="125"/>
  <c r="H135" i="125"/>
  <c r="I135" i="125"/>
  <c r="J135" i="125"/>
  <c r="C136" i="125"/>
  <c r="D136" i="125"/>
  <c r="E136" i="125"/>
  <c r="F136" i="125"/>
  <c r="H136" i="125"/>
  <c r="I136" i="125"/>
  <c r="J136" i="125"/>
  <c r="C137" i="125"/>
  <c r="D137" i="125"/>
  <c r="E137" i="125"/>
  <c r="F137" i="125"/>
  <c r="H137" i="125"/>
  <c r="I137" i="125"/>
  <c r="J137" i="125"/>
  <c r="C138" i="125"/>
  <c r="D138" i="125"/>
  <c r="E138" i="125"/>
  <c r="F138" i="125"/>
  <c r="H138" i="125"/>
  <c r="I138" i="125"/>
  <c r="J138" i="125"/>
  <c r="C139" i="125"/>
  <c r="D139" i="125"/>
  <c r="E139" i="125"/>
  <c r="F139" i="125"/>
  <c r="H139" i="125"/>
  <c r="I139" i="125"/>
  <c r="J139" i="125"/>
  <c r="C140" i="125"/>
  <c r="D140" i="125"/>
  <c r="E140" i="125"/>
  <c r="F140" i="125"/>
  <c r="H140" i="125"/>
  <c r="I140" i="125"/>
  <c r="J140" i="125"/>
  <c r="C141" i="125"/>
  <c r="D141" i="125"/>
  <c r="E141" i="125"/>
  <c r="F141" i="125"/>
  <c r="H141" i="125"/>
  <c r="I141" i="125"/>
  <c r="J141" i="125"/>
  <c r="C142" i="125"/>
  <c r="D142" i="125"/>
  <c r="E142" i="125"/>
  <c r="F142" i="125"/>
  <c r="H142" i="125"/>
  <c r="I142" i="125"/>
  <c r="J142" i="125"/>
  <c r="C143" i="125"/>
  <c r="D143" i="125"/>
  <c r="E143" i="125"/>
  <c r="F143" i="125"/>
  <c r="H143" i="125"/>
  <c r="I143" i="125"/>
  <c r="J143" i="125"/>
  <c r="C144" i="125"/>
  <c r="D144" i="125"/>
  <c r="E144" i="125"/>
  <c r="F144" i="125"/>
  <c r="H144" i="125"/>
  <c r="I144" i="125"/>
  <c r="J144" i="125"/>
  <c r="C145" i="125"/>
  <c r="D145" i="125"/>
  <c r="E145" i="125"/>
  <c r="F145" i="125"/>
  <c r="H145" i="125"/>
  <c r="I145" i="125"/>
  <c r="J145" i="125"/>
  <c r="C146" i="125"/>
  <c r="D146" i="125"/>
  <c r="E146" i="125"/>
  <c r="F146" i="125"/>
  <c r="H146" i="125"/>
  <c r="I146" i="125"/>
  <c r="J146" i="125"/>
  <c r="C147" i="125"/>
  <c r="D147" i="125"/>
  <c r="E147" i="125"/>
  <c r="F147" i="125"/>
  <c r="H147" i="125"/>
  <c r="I147" i="125"/>
  <c r="J147" i="125"/>
  <c r="C148" i="125"/>
  <c r="D148" i="125"/>
  <c r="E148" i="125"/>
  <c r="F148" i="125"/>
  <c r="H148" i="125"/>
  <c r="I148" i="125"/>
  <c r="J148" i="125"/>
  <c r="C149" i="125"/>
  <c r="D149" i="125"/>
  <c r="E149" i="125"/>
  <c r="F149" i="125"/>
  <c r="H149" i="125"/>
  <c r="I149" i="125"/>
  <c r="J149" i="125"/>
  <c r="C150" i="125"/>
  <c r="D150" i="125"/>
  <c r="E150" i="125"/>
  <c r="F150" i="125"/>
  <c r="H150" i="125"/>
  <c r="I150" i="125"/>
  <c r="J150" i="125"/>
  <c r="C151" i="125"/>
  <c r="D151" i="125"/>
  <c r="E151" i="125"/>
  <c r="F151" i="125"/>
  <c r="H151" i="125"/>
  <c r="I151" i="125"/>
  <c r="J151" i="125"/>
  <c r="C152" i="125"/>
  <c r="D152" i="125"/>
  <c r="E152" i="125"/>
  <c r="F152" i="125"/>
  <c r="H152" i="125"/>
  <c r="I152" i="125"/>
  <c r="J152" i="125"/>
  <c r="C153" i="125"/>
  <c r="D153" i="125"/>
  <c r="E153" i="125"/>
  <c r="F153" i="125"/>
  <c r="H153" i="125"/>
  <c r="I153" i="125"/>
  <c r="J153" i="125"/>
  <c r="C154" i="125"/>
  <c r="D154" i="125"/>
  <c r="E154" i="125"/>
  <c r="F154" i="125"/>
  <c r="H154" i="125"/>
  <c r="I154" i="125"/>
  <c r="J154" i="125"/>
  <c r="C155" i="125"/>
  <c r="D155" i="125"/>
  <c r="E155" i="125"/>
  <c r="F155" i="125"/>
  <c r="H155" i="125"/>
  <c r="I155" i="125"/>
  <c r="J155" i="125"/>
  <c r="C156" i="125"/>
  <c r="D156" i="125"/>
  <c r="E156" i="125"/>
  <c r="F156" i="125"/>
  <c r="H156" i="125"/>
  <c r="I156" i="125"/>
  <c r="J156" i="125"/>
  <c r="C157" i="125"/>
  <c r="D157" i="125"/>
  <c r="E157" i="125"/>
  <c r="F157" i="125"/>
  <c r="H157" i="125"/>
  <c r="I157" i="125"/>
  <c r="J157" i="125"/>
  <c r="C158" i="125"/>
  <c r="D158" i="125"/>
  <c r="E158" i="125"/>
  <c r="F158" i="125"/>
  <c r="H158" i="125"/>
  <c r="I158" i="125"/>
  <c r="J158" i="125"/>
  <c r="C159" i="125"/>
  <c r="D159" i="125"/>
  <c r="E159" i="125"/>
  <c r="F159" i="125"/>
  <c r="H159" i="125"/>
  <c r="I159" i="125"/>
  <c r="J159" i="125"/>
  <c r="C160" i="125"/>
  <c r="D160" i="125"/>
  <c r="E160" i="125"/>
  <c r="F160" i="125"/>
  <c r="H160" i="125"/>
  <c r="I160" i="125"/>
  <c r="J160" i="125"/>
  <c r="C161" i="125"/>
  <c r="D161" i="125"/>
  <c r="E161" i="125"/>
  <c r="F161" i="125"/>
  <c r="H161" i="125"/>
  <c r="I161" i="125"/>
  <c r="J161" i="125"/>
  <c r="C162" i="125"/>
  <c r="D162" i="125"/>
  <c r="E162" i="125"/>
  <c r="F162" i="125"/>
  <c r="H162" i="125"/>
  <c r="I162" i="125"/>
  <c r="J162" i="125"/>
  <c r="C163" i="125"/>
  <c r="D163" i="125"/>
  <c r="E163" i="125"/>
  <c r="F163" i="125"/>
  <c r="H163" i="125"/>
  <c r="I163" i="125"/>
  <c r="J163" i="125"/>
  <c r="C164" i="125"/>
  <c r="D164" i="125"/>
  <c r="E164" i="125"/>
  <c r="F164" i="125"/>
  <c r="H164" i="125"/>
  <c r="I164" i="125"/>
  <c r="J164" i="125"/>
  <c r="C165" i="125"/>
  <c r="D165" i="125"/>
  <c r="E165" i="125"/>
  <c r="F165" i="125"/>
  <c r="H165" i="125"/>
  <c r="I165" i="125"/>
  <c r="J165" i="125"/>
  <c r="C166" i="125"/>
  <c r="D166" i="125"/>
  <c r="E166" i="125"/>
  <c r="F166" i="125"/>
  <c r="H166" i="125"/>
  <c r="I166" i="125"/>
  <c r="J166" i="125"/>
  <c r="C167" i="125"/>
  <c r="D167" i="125"/>
  <c r="E167" i="125"/>
  <c r="F167" i="125"/>
  <c r="H167" i="125"/>
  <c r="I167" i="125"/>
  <c r="J167" i="125"/>
  <c r="C168" i="125"/>
  <c r="D168" i="125"/>
  <c r="E168" i="125"/>
  <c r="F168" i="125"/>
  <c r="H168" i="125"/>
  <c r="I168" i="125"/>
  <c r="J168" i="125"/>
  <c r="C169" i="125"/>
  <c r="D169" i="125"/>
  <c r="E169" i="125"/>
  <c r="F169" i="125"/>
  <c r="H169" i="125"/>
  <c r="I169" i="125"/>
  <c r="J169" i="125"/>
  <c r="C170" i="125"/>
  <c r="D170" i="125"/>
  <c r="E170" i="125"/>
  <c r="F170" i="125"/>
  <c r="H170" i="125"/>
  <c r="I170" i="125"/>
  <c r="J170" i="125"/>
  <c r="C171" i="125"/>
  <c r="D171" i="125"/>
  <c r="E171" i="125"/>
  <c r="F171" i="125"/>
  <c r="H171" i="125"/>
  <c r="I171" i="125"/>
  <c r="J171" i="125"/>
  <c r="C172" i="125"/>
  <c r="D172" i="125"/>
  <c r="E172" i="125"/>
  <c r="F172" i="125"/>
  <c r="H172" i="125"/>
  <c r="I172" i="125"/>
  <c r="J172" i="125"/>
  <c r="C173" i="125"/>
  <c r="D173" i="125"/>
  <c r="E173" i="125"/>
  <c r="F173" i="125"/>
  <c r="H173" i="125"/>
  <c r="I173" i="125"/>
  <c r="J173" i="125"/>
  <c r="C174" i="125"/>
  <c r="D174" i="125"/>
  <c r="E174" i="125"/>
  <c r="F174" i="125"/>
  <c r="H174" i="125"/>
  <c r="I174" i="125"/>
  <c r="J174" i="125"/>
  <c r="C175" i="125"/>
  <c r="D175" i="125"/>
  <c r="E175" i="125"/>
  <c r="F175" i="125"/>
  <c r="H175" i="125"/>
  <c r="I175" i="125"/>
  <c r="J175" i="125"/>
  <c r="C176" i="125"/>
  <c r="D176" i="125"/>
  <c r="E176" i="125"/>
  <c r="F176" i="125"/>
  <c r="H176" i="125"/>
  <c r="I176" i="125"/>
  <c r="J176" i="125"/>
  <c r="C177" i="125"/>
  <c r="D177" i="125"/>
  <c r="E177" i="125"/>
  <c r="F177" i="125"/>
  <c r="H177" i="125"/>
  <c r="I177" i="125"/>
  <c r="J177" i="125"/>
  <c r="C178" i="125"/>
  <c r="D178" i="125"/>
  <c r="E178" i="125"/>
  <c r="F178" i="125"/>
  <c r="H178" i="125"/>
  <c r="I178" i="125"/>
  <c r="J178" i="125"/>
  <c r="C179" i="125"/>
  <c r="D179" i="125"/>
  <c r="E179" i="125"/>
  <c r="F179" i="125"/>
  <c r="H179" i="125"/>
  <c r="I179" i="125"/>
  <c r="J179" i="125"/>
  <c r="C180" i="125"/>
  <c r="D180" i="125"/>
  <c r="E180" i="125"/>
  <c r="F180" i="125"/>
  <c r="H180" i="125"/>
  <c r="I180" i="125"/>
  <c r="J180" i="125"/>
  <c r="C181" i="125"/>
  <c r="D181" i="125"/>
  <c r="E181" i="125"/>
  <c r="F181" i="125"/>
  <c r="H181" i="125"/>
  <c r="I181" i="125"/>
  <c r="J181" i="125"/>
  <c r="C182" i="125"/>
  <c r="D182" i="125"/>
  <c r="E182" i="125"/>
  <c r="F182" i="125"/>
  <c r="H182" i="125"/>
  <c r="I182" i="125"/>
  <c r="J182" i="125"/>
  <c r="C183" i="125"/>
  <c r="D183" i="125"/>
  <c r="E183" i="125"/>
  <c r="F183" i="125"/>
  <c r="H183" i="125"/>
  <c r="I183" i="125"/>
  <c r="J183" i="125"/>
  <c r="C184" i="125"/>
  <c r="D184" i="125"/>
  <c r="E184" i="125"/>
  <c r="F184" i="125"/>
  <c r="H184" i="125"/>
  <c r="I184" i="125"/>
  <c r="J184" i="125"/>
  <c r="C185" i="125"/>
  <c r="D185" i="125"/>
  <c r="E185" i="125"/>
  <c r="F185" i="125"/>
  <c r="H185" i="125"/>
  <c r="I185" i="125"/>
  <c r="J185" i="125"/>
  <c r="C186" i="125"/>
  <c r="D186" i="125"/>
  <c r="E186" i="125"/>
  <c r="F186" i="125"/>
  <c r="H186" i="125"/>
  <c r="I186" i="125"/>
  <c r="J186" i="125"/>
  <c r="C187" i="125"/>
  <c r="D187" i="125"/>
  <c r="E187" i="125"/>
  <c r="F187" i="125"/>
  <c r="H187" i="125"/>
  <c r="I187" i="125"/>
  <c r="J187" i="125"/>
  <c r="C188" i="125"/>
  <c r="D188" i="125"/>
  <c r="E188" i="125"/>
  <c r="F188" i="125"/>
  <c r="H188" i="125"/>
  <c r="I188" i="125"/>
  <c r="J188" i="125"/>
  <c r="C189" i="125"/>
  <c r="D189" i="125"/>
  <c r="E189" i="125"/>
  <c r="F189" i="125"/>
  <c r="H189" i="125"/>
  <c r="I189" i="125"/>
  <c r="J189" i="125"/>
  <c r="C190" i="125"/>
  <c r="D190" i="125"/>
  <c r="E190" i="125"/>
  <c r="F190" i="125"/>
  <c r="H190" i="125"/>
  <c r="I190" i="125"/>
  <c r="J190" i="125"/>
  <c r="C191" i="125"/>
  <c r="D191" i="125"/>
  <c r="E191" i="125"/>
  <c r="F191" i="125"/>
  <c r="H191" i="125"/>
  <c r="I191" i="125"/>
  <c r="J191" i="125"/>
  <c r="C192" i="125"/>
  <c r="D192" i="125"/>
  <c r="E192" i="125"/>
  <c r="F192" i="125"/>
  <c r="H192" i="125"/>
  <c r="I192" i="125"/>
  <c r="J192" i="125"/>
  <c r="C193" i="125"/>
  <c r="D193" i="125"/>
  <c r="E193" i="125"/>
  <c r="F193" i="125"/>
  <c r="H193" i="125"/>
  <c r="I193" i="125"/>
  <c r="J193" i="125"/>
  <c r="C194" i="125"/>
  <c r="D194" i="125"/>
  <c r="E194" i="125"/>
  <c r="F194" i="125"/>
  <c r="H194" i="125"/>
  <c r="I194" i="125"/>
  <c r="J194" i="125"/>
  <c r="C195" i="125"/>
  <c r="D195" i="125"/>
  <c r="E195" i="125"/>
  <c r="F195" i="125"/>
  <c r="H195" i="125"/>
  <c r="I195" i="125"/>
  <c r="J195" i="125"/>
  <c r="C196" i="125"/>
  <c r="D196" i="125"/>
  <c r="E196" i="125"/>
  <c r="F196" i="125"/>
  <c r="H196" i="125"/>
  <c r="I196" i="125"/>
  <c r="J196" i="125"/>
  <c r="C197" i="125"/>
  <c r="D197" i="125"/>
  <c r="E197" i="125"/>
  <c r="F197" i="125"/>
  <c r="H197" i="125"/>
  <c r="I197" i="125"/>
  <c r="J197" i="125"/>
  <c r="C198" i="125"/>
  <c r="D198" i="125"/>
  <c r="E198" i="125"/>
  <c r="F198" i="125"/>
  <c r="H198" i="125"/>
  <c r="I198" i="125"/>
  <c r="J198" i="125"/>
  <c r="C199" i="125"/>
  <c r="D199" i="125"/>
  <c r="E199" i="125"/>
  <c r="F199" i="125"/>
  <c r="H199" i="125"/>
  <c r="I199" i="125"/>
  <c r="J199" i="125"/>
  <c r="C200" i="125"/>
  <c r="D200" i="125"/>
  <c r="E200" i="125"/>
  <c r="F200" i="125"/>
  <c r="H200" i="125"/>
  <c r="I200" i="125"/>
  <c r="J200" i="125"/>
  <c r="C201" i="125"/>
  <c r="D201" i="125"/>
  <c r="E201" i="125"/>
  <c r="F201" i="125"/>
  <c r="H201" i="125"/>
  <c r="I201" i="125"/>
  <c r="J201" i="125"/>
  <c r="C202" i="125"/>
  <c r="D202" i="125"/>
  <c r="E202" i="125"/>
  <c r="F202" i="125"/>
  <c r="H202" i="125"/>
  <c r="I202" i="125"/>
  <c r="J202" i="125"/>
  <c r="C203" i="125"/>
  <c r="D203" i="125"/>
  <c r="E203" i="125"/>
  <c r="F203" i="125"/>
  <c r="H203" i="125"/>
  <c r="I203" i="125"/>
  <c r="J203" i="125"/>
  <c r="C204" i="125"/>
  <c r="D204" i="125"/>
  <c r="E204" i="125"/>
  <c r="F204" i="125"/>
  <c r="H204" i="125"/>
  <c r="I204" i="125"/>
  <c r="J204" i="125"/>
  <c r="C205" i="125"/>
  <c r="D205" i="125"/>
  <c r="E205" i="125"/>
  <c r="F205" i="125"/>
  <c r="H205" i="125"/>
  <c r="I205" i="125"/>
  <c r="J205" i="125"/>
  <c r="C206" i="125"/>
  <c r="D206" i="125"/>
  <c r="E206" i="125"/>
  <c r="F206" i="125"/>
  <c r="H206" i="125"/>
  <c r="I206" i="125"/>
  <c r="J206" i="125"/>
  <c r="C207" i="125"/>
  <c r="D207" i="125"/>
  <c r="E207" i="125"/>
  <c r="F207" i="125"/>
  <c r="H207" i="125"/>
  <c r="I207" i="125"/>
  <c r="J207" i="125"/>
  <c r="C208" i="125"/>
  <c r="D208" i="125"/>
  <c r="E208" i="125"/>
  <c r="F208" i="125"/>
  <c r="H208" i="125"/>
  <c r="I208" i="125"/>
  <c r="J208" i="125"/>
  <c r="C209" i="125"/>
  <c r="D209" i="125"/>
  <c r="E209" i="125"/>
  <c r="F209" i="125"/>
  <c r="H209" i="125"/>
  <c r="I209" i="125"/>
  <c r="J209" i="125"/>
  <c r="C210" i="125"/>
  <c r="D210" i="125"/>
  <c r="E210" i="125"/>
  <c r="F210" i="125"/>
  <c r="H210" i="125"/>
  <c r="I210" i="125"/>
  <c r="J210" i="125"/>
  <c r="C211" i="125"/>
  <c r="D211" i="125"/>
  <c r="E211" i="125"/>
  <c r="F211" i="125"/>
  <c r="H211" i="125"/>
  <c r="I211" i="125"/>
  <c r="J211" i="125"/>
  <c r="C212" i="125"/>
  <c r="D212" i="125"/>
  <c r="E212" i="125"/>
  <c r="F212" i="125"/>
  <c r="H212" i="125"/>
  <c r="I212" i="125"/>
  <c r="J212" i="125"/>
  <c r="C213" i="125"/>
  <c r="D213" i="125"/>
  <c r="E213" i="125"/>
  <c r="F213" i="125"/>
  <c r="H213" i="125"/>
  <c r="I213" i="125"/>
  <c r="J213" i="125"/>
  <c r="C214" i="125"/>
  <c r="D214" i="125"/>
  <c r="E214" i="125"/>
  <c r="F214" i="125"/>
  <c r="H214" i="125"/>
  <c r="I214" i="125"/>
  <c r="J214" i="125"/>
  <c r="C215" i="125"/>
  <c r="D215" i="125"/>
  <c r="E215" i="125"/>
  <c r="F215" i="125"/>
  <c r="H215" i="125"/>
  <c r="I215" i="125"/>
  <c r="J215" i="125"/>
  <c r="C216" i="125"/>
  <c r="D216" i="125"/>
  <c r="E216" i="125"/>
  <c r="F216" i="125"/>
  <c r="H216" i="125"/>
  <c r="I216" i="125"/>
  <c r="J216" i="125"/>
  <c r="C217" i="125"/>
  <c r="D217" i="125"/>
  <c r="E217" i="125"/>
  <c r="F217" i="125"/>
  <c r="H217" i="125"/>
  <c r="I217" i="125"/>
  <c r="J217" i="125"/>
  <c r="C218" i="125"/>
  <c r="D218" i="125"/>
  <c r="E218" i="125"/>
  <c r="F218" i="125"/>
  <c r="H218" i="125"/>
  <c r="I218" i="125"/>
  <c r="J218" i="125"/>
  <c r="C219" i="125"/>
  <c r="D219" i="125"/>
  <c r="E219" i="125"/>
  <c r="F219" i="125"/>
  <c r="H219" i="125"/>
  <c r="I219" i="125"/>
  <c r="J219" i="125"/>
  <c r="C220" i="125"/>
  <c r="D220" i="125"/>
  <c r="E220" i="125"/>
  <c r="F220" i="125"/>
  <c r="H220" i="125"/>
  <c r="I220" i="125"/>
  <c r="J220" i="125"/>
  <c r="C221" i="125"/>
  <c r="D221" i="125"/>
  <c r="E221" i="125"/>
  <c r="F221" i="125"/>
  <c r="H221" i="125"/>
  <c r="I221" i="125"/>
  <c r="J221" i="125"/>
  <c r="C222" i="125"/>
  <c r="D222" i="125"/>
  <c r="E222" i="125"/>
  <c r="F222" i="125"/>
  <c r="H222" i="125"/>
  <c r="I222" i="125"/>
  <c r="J222" i="125"/>
  <c r="C223" i="125"/>
  <c r="D223" i="125"/>
  <c r="E223" i="125"/>
  <c r="F223" i="125"/>
  <c r="H223" i="125"/>
  <c r="I223" i="125"/>
  <c r="J223" i="125"/>
  <c r="C224" i="125"/>
  <c r="D224" i="125"/>
  <c r="E224" i="125"/>
  <c r="F224" i="125"/>
  <c r="H224" i="125"/>
  <c r="I224" i="125"/>
  <c r="J224" i="125"/>
  <c r="C225" i="125"/>
  <c r="D225" i="125"/>
  <c r="E225" i="125"/>
  <c r="F225" i="125"/>
  <c r="H225" i="125"/>
  <c r="I225" i="125"/>
  <c r="J225" i="125"/>
  <c r="C226" i="125"/>
  <c r="D226" i="125"/>
  <c r="E226" i="125"/>
  <c r="F226" i="125"/>
  <c r="H226" i="125"/>
  <c r="I226" i="125"/>
  <c r="J226" i="125"/>
  <c r="C227" i="125"/>
  <c r="D227" i="125"/>
  <c r="E227" i="125"/>
  <c r="F227" i="125"/>
  <c r="H227" i="125"/>
  <c r="I227" i="125"/>
  <c r="J227" i="125"/>
  <c r="C228" i="125"/>
  <c r="D228" i="125"/>
  <c r="E228" i="125"/>
  <c r="F228" i="125"/>
  <c r="H228" i="125"/>
  <c r="I228" i="125"/>
  <c r="J228" i="125"/>
  <c r="C229" i="125"/>
  <c r="D229" i="125"/>
  <c r="E229" i="125"/>
  <c r="F229" i="125"/>
  <c r="H229" i="125"/>
  <c r="I229" i="125"/>
  <c r="J229" i="125"/>
  <c r="C230" i="125"/>
  <c r="D230" i="125"/>
  <c r="E230" i="125"/>
  <c r="F230" i="125"/>
  <c r="H230" i="125"/>
  <c r="I230" i="125"/>
  <c r="J230" i="125"/>
  <c r="C231" i="125"/>
  <c r="D231" i="125"/>
  <c r="E231" i="125"/>
  <c r="F231" i="125"/>
  <c r="H231" i="125"/>
  <c r="I231" i="125"/>
  <c r="J231" i="125"/>
  <c r="C232" i="125"/>
  <c r="D232" i="125"/>
  <c r="E232" i="125"/>
  <c r="F232" i="125"/>
  <c r="H232" i="125"/>
  <c r="I232" i="125"/>
  <c r="J232" i="125"/>
  <c r="C233" i="125"/>
  <c r="D233" i="125"/>
  <c r="E233" i="125"/>
  <c r="F233" i="125"/>
  <c r="H233" i="125"/>
  <c r="I233" i="125"/>
  <c r="J233" i="125"/>
  <c r="C234" i="125"/>
  <c r="D234" i="125"/>
  <c r="E234" i="125"/>
  <c r="F234" i="125"/>
  <c r="H234" i="125"/>
  <c r="I234" i="125"/>
  <c r="J234" i="125"/>
  <c r="C235" i="125"/>
  <c r="D235" i="125"/>
  <c r="E235" i="125"/>
  <c r="F235" i="125"/>
  <c r="H235" i="125"/>
  <c r="I235" i="125"/>
  <c r="J235" i="125"/>
  <c r="C236" i="125"/>
  <c r="D236" i="125"/>
  <c r="E236" i="125"/>
  <c r="F236" i="125"/>
  <c r="H236" i="125"/>
  <c r="I236" i="125"/>
  <c r="J236" i="125"/>
  <c r="C237" i="125"/>
  <c r="D237" i="125"/>
  <c r="E237" i="125"/>
  <c r="F237" i="125"/>
  <c r="H237" i="125"/>
  <c r="I237" i="125"/>
  <c r="J237" i="125"/>
  <c r="C238" i="125"/>
  <c r="D238" i="125"/>
  <c r="E238" i="125"/>
  <c r="F238" i="125"/>
  <c r="H238" i="125"/>
  <c r="I238" i="125"/>
  <c r="J238" i="125"/>
  <c r="C239" i="125"/>
  <c r="D239" i="125"/>
  <c r="E239" i="125"/>
  <c r="F239" i="125"/>
  <c r="H239" i="125"/>
  <c r="I239" i="125"/>
  <c r="J239" i="125"/>
  <c r="C240" i="125"/>
  <c r="D240" i="125"/>
  <c r="E240" i="125"/>
  <c r="F240" i="125"/>
  <c r="H240" i="125"/>
  <c r="I240" i="125"/>
  <c r="J240" i="125"/>
  <c r="C241" i="125"/>
  <c r="D241" i="125"/>
  <c r="E241" i="125"/>
  <c r="F241" i="125"/>
  <c r="H241" i="125"/>
  <c r="I241" i="125"/>
  <c r="J241" i="125"/>
  <c r="C242" i="125"/>
  <c r="D242" i="125"/>
  <c r="E242" i="125"/>
  <c r="F242" i="125"/>
  <c r="H242" i="125"/>
  <c r="I242" i="125"/>
  <c r="J242" i="125"/>
  <c r="C243" i="125"/>
  <c r="D243" i="125"/>
  <c r="E243" i="125"/>
  <c r="F243" i="125"/>
  <c r="H243" i="125"/>
  <c r="I243" i="125"/>
  <c r="J243" i="125"/>
  <c r="C244" i="125"/>
  <c r="D244" i="125"/>
  <c r="E244" i="125"/>
  <c r="F244" i="125"/>
  <c r="H244" i="125"/>
  <c r="I244" i="125"/>
  <c r="J244" i="125"/>
  <c r="C245" i="125"/>
  <c r="D245" i="125"/>
  <c r="E245" i="125"/>
  <c r="F245" i="125"/>
  <c r="H245" i="125"/>
  <c r="I245" i="125"/>
  <c r="J245" i="125"/>
  <c r="C246" i="125"/>
  <c r="D246" i="125"/>
  <c r="E246" i="125"/>
  <c r="F246" i="125"/>
  <c r="H246" i="125"/>
  <c r="I246" i="125"/>
  <c r="J246" i="125"/>
  <c r="C247" i="125"/>
  <c r="D247" i="125"/>
  <c r="E247" i="125"/>
  <c r="F247" i="125"/>
  <c r="H247" i="125"/>
  <c r="I247" i="125"/>
  <c r="J247" i="125"/>
  <c r="C248" i="125"/>
  <c r="D248" i="125"/>
  <c r="E248" i="125"/>
  <c r="F248" i="125"/>
  <c r="H248" i="125"/>
  <c r="I248" i="125"/>
  <c r="J248" i="125"/>
  <c r="C249" i="125"/>
  <c r="D249" i="125"/>
  <c r="E249" i="125"/>
  <c r="F249" i="125"/>
  <c r="H249" i="125"/>
  <c r="I249" i="125"/>
  <c r="J249" i="125"/>
  <c r="C250" i="125"/>
  <c r="D250" i="125"/>
  <c r="E250" i="125"/>
  <c r="F250" i="125"/>
  <c r="H250" i="125"/>
  <c r="I250" i="125"/>
  <c r="J250" i="125"/>
  <c r="C251" i="125"/>
  <c r="D251" i="125"/>
  <c r="E251" i="125"/>
  <c r="F251" i="125"/>
  <c r="H251" i="125"/>
  <c r="I251" i="125"/>
  <c r="J251" i="125"/>
  <c r="C252" i="125"/>
  <c r="D252" i="125"/>
  <c r="E252" i="125"/>
  <c r="F252" i="125"/>
  <c r="H252" i="125"/>
  <c r="I252" i="125"/>
  <c r="J252" i="125"/>
  <c r="C253" i="125"/>
  <c r="D253" i="125"/>
  <c r="E253" i="125"/>
  <c r="F253" i="125"/>
  <c r="H253" i="125"/>
  <c r="I253" i="125"/>
  <c r="J253" i="125"/>
  <c r="C254" i="125"/>
  <c r="D254" i="125"/>
  <c r="E254" i="125"/>
  <c r="F254" i="125"/>
  <c r="H254" i="125"/>
  <c r="I254" i="125"/>
  <c r="J254" i="125"/>
  <c r="C255" i="125"/>
  <c r="D255" i="125"/>
  <c r="E255" i="125"/>
  <c r="F255" i="125"/>
  <c r="H255" i="125"/>
  <c r="I255" i="125"/>
  <c r="J255" i="125"/>
  <c r="C256" i="125"/>
  <c r="D256" i="125"/>
  <c r="E256" i="125"/>
  <c r="F256" i="125"/>
  <c r="H256" i="125"/>
  <c r="I256" i="125"/>
  <c r="J256" i="125"/>
  <c r="C257" i="125"/>
  <c r="D257" i="125"/>
  <c r="E257" i="125"/>
  <c r="F257" i="125"/>
  <c r="H257" i="125"/>
  <c r="I257" i="125"/>
  <c r="J257" i="125"/>
  <c r="C258" i="125"/>
  <c r="D258" i="125"/>
  <c r="E258" i="125"/>
  <c r="F258" i="125"/>
  <c r="H258" i="125"/>
  <c r="I258" i="125"/>
  <c r="J258" i="125"/>
  <c r="C259" i="125"/>
  <c r="D259" i="125"/>
  <c r="E259" i="125"/>
  <c r="F259" i="125"/>
  <c r="H259" i="125"/>
  <c r="I259" i="125"/>
  <c r="J259" i="125"/>
  <c r="C260" i="125"/>
  <c r="D260" i="125"/>
  <c r="E260" i="125"/>
  <c r="F260" i="125"/>
  <c r="H260" i="125"/>
  <c r="I260" i="125"/>
  <c r="J260" i="125"/>
  <c r="C261" i="125"/>
  <c r="D261" i="125"/>
  <c r="E261" i="125"/>
  <c r="F261" i="125"/>
  <c r="H261" i="125"/>
  <c r="I261" i="125"/>
  <c r="J261" i="125"/>
  <c r="C262" i="125"/>
  <c r="D262" i="125"/>
  <c r="E262" i="125"/>
  <c r="F262" i="125"/>
  <c r="H262" i="125"/>
  <c r="I262" i="125"/>
  <c r="J262" i="125"/>
  <c r="C263" i="125"/>
  <c r="D263" i="125"/>
  <c r="E263" i="125"/>
  <c r="F263" i="125"/>
  <c r="H263" i="125"/>
  <c r="I263" i="125"/>
  <c r="J263" i="125"/>
  <c r="C264" i="125"/>
  <c r="D264" i="125"/>
  <c r="E264" i="125"/>
  <c r="F264" i="125"/>
  <c r="H264" i="125"/>
  <c r="I264" i="125"/>
  <c r="J264" i="125"/>
  <c r="C265" i="125"/>
  <c r="D265" i="125"/>
  <c r="E265" i="125"/>
  <c r="F265" i="125"/>
  <c r="H265" i="125"/>
  <c r="I265" i="125"/>
  <c r="J265" i="125"/>
  <c r="C266" i="125"/>
  <c r="D266" i="125"/>
  <c r="E266" i="125"/>
  <c r="F266" i="125"/>
  <c r="H266" i="125"/>
  <c r="I266" i="125"/>
  <c r="J266" i="125"/>
  <c r="C267" i="125"/>
  <c r="D267" i="125"/>
  <c r="E267" i="125"/>
  <c r="F267" i="125"/>
  <c r="H267" i="125"/>
  <c r="I267" i="125"/>
  <c r="J267" i="125"/>
  <c r="C268" i="125"/>
  <c r="D268" i="125"/>
  <c r="E268" i="125"/>
  <c r="F268" i="125"/>
  <c r="H268" i="125"/>
  <c r="I268" i="125"/>
  <c r="J268" i="125"/>
  <c r="C269" i="125"/>
  <c r="D269" i="125"/>
  <c r="E269" i="125"/>
  <c r="F269" i="125"/>
  <c r="H269" i="125"/>
  <c r="I269" i="125"/>
  <c r="J269" i="125"/>
  <c r="C270" i="125"/>
  <c r="D270" i="125"/>
  <c r="E270" i="125"/>
  <c r="F270" i="125"/>
  <c r="H270" i="125"/>
  <c r="I270" i="125"/>
  <c r="J270" i="125"/>
  <c r="C271" i="125"/>
  <c r="D271" i="125"/>
  <c r="E271" i="125"/>
  <c r="F271" i="125"/>
  <c r="H271" i="125"/>
  <c r="I271" i="125"/>
  <c r="J271" i="125"/>
  <c r="C272" i="125"/>
  <c r="D272" i="125"/>
  <c r="E272" i="125"/>
  <c r="F272" i="125"/>
  <c r="H272" i="125"/>
  <c r="I272" i="125"/>
  <c r="J272" i="125"/>
  <c r="C273" i="125"/>
  <c r="D273" i="125"/>
  <c r="E273" i="125"/>
  <c r="F273" i="125"/>
  <c r="H273" i="125"/>
  <c r="I273" i="125"/>
  <c r="J273" i="125"/>
  <c r="C274" i="125"/>
  <c r="D274" i="125"/>
  <c r="E274" i="125"/>
  <c r="F274" i="125"/>
  <c r="H274" i="125"/>
  <c r="I274" i="125"/>
  <c r="J274" i="125"/>
  <c r="C275" i="125"/>
  <c r="D275" i="125"/>
  <c r="E275" i="125"/>
  <c r="F275" i="125"/>
  <c r="H275" i="125"/>
  <c r="I275" i="125"/>
  <c r="J275" i="125"/>
  <c r="C276" i="125"/>
  <c r="D276" i="125"/>
  <c r="E276" i="125"/>
  <c r="F276" i="125"/>
  <c r="H276" i="125"/>
  <c r="I276" i="125"/>
  <c r="J276" i="125"/>
  <c r="C277" i="125"/>
  <c r="D277" i="125"/>
  <c r="E277" i="125"/>
  <c r="F277" i="125"/>
  <c r="H277" i="125"/>
  <c r="I277" i="125"/>
  <c r="J277" i="125"/>
  <c r="C278" i="125"/>
  <c r="D278" i="125"/>
  <c r="E278" i="125"/>
  <c r="F278" i="125"/>
  <c r="H278" i="125"/>
  <c r="I278" i="125"/>
  <c r="J278" i="125"/>
  <c r="C279" i="125"/>
  <c r="D279" i="125"/>
  <c r="E279" i="125"/>
  <c r="F279" i="125"/>
  <c r="H279" i="125"/>
  <c r="I279" i="125"/>
  <c r="J279" i="125"/>
  <c r="C280" i="125"/>
  <c r="D280" i="125"/>
  <c r="E280" i="125"/>
  <c r="F280" i="125"/>
  <c r="H280" i="125"/>
  <c r="I280" i="125"/>
  <c r="J280" i="125"/>
  <c r="C281" i="125"/>
  <c r="D281" i="125"/>
  <c r="E281" i="125"/>
  <c r="F281" i="125"/>
  <c r="H281" i="125"/>
  <c r="I281" i="125"/>
  <c r="J281" i="125"/>
  <c r="C282" i="125"/>
  <c r="D282" i="125"/>
  <c r="E282" i="125"/>
  <c r="F282" i="125"/>
  <c r="H282" i="125"/>
  <c r="I282" i="125"/>
  <c r="J282" i="125"/>
  <c r="C283" i="125"/>
  <c r="D283" i="125"/>
  <c r="E283" i="125"/>
  <c r="F283" i="125"/>
  <c r="H283" i="125"/>
  <c r="I283" i="125"/>
  <c r="J283" i="125"/>
  <c r="C284" i="125"/>
  <c r="D284" i="125"/>
  <c r="E284" i="125"/>
  <c r="F284" i="125"/>
  <c r="H284" i="125"/>
  <c r="I284" i="125"/>
  <c r="J284" i="125"/>
  <c r="C285" i="125"/>
  <c r="D285" i="125"/>
  <c r="E285" i="125"/>
  <c r="F285" i="125"/>
  <c r="H285" i="125"/>
  <c r="I285" i="125"/>
  <c r="J285" i="125"/>
  <c r="C286" i="125"/>
  <c r="D286" i="125"/>
  <c r="E286" i="125"/>
  <c r="F286" i="125"/>
  <c r="H286" i="125"/>
  <c r="I286" i="125"/>
  <c r="J286" i="125"/>
  <c r="C287" i="125"/>
  <c r="D287" i="125"/>
  <c r="E287" i="125"/>
  <c r="F287" i="125"/>
  <c r="H287" i="125"/>
  <c r="I287" i="125"/>
  <c r="J287" i="125"/>
  <c r="C288" i="125"/>
  <c r="D288" i="125"/>
  <c r="E288" i="125"/>
  <c r="F288" i="125"/>
  <c r="H288" i="125"/>
  <c r="I288" i="125"/>
  <c r="J288" i="125"/>
  <c r="C289" i="125"/>
  <c r="D289" i="125"/>
  <c r="E289" i="125"/>
  <c r="F289" i="125"/>
  <c r="H289" i="125"/>
  <c r="I289" i="125"/>
  <c r="J289" i="125"/>
  <c r="C290" i="125"/>
  <c r="D290" i="125"/>
  <c r="E290" i="125"/>
  <c r="F290" i="125"/>
  <c r="H290" i="125"/>
  <c r="I290" i="125"/>
  <c r="J290" i="125"/>
  <c r="C291" i="125"/>
  <c r="D291" i="125"/>
  <c r="E291" i="125"/>
  <c r="F291" i="125"/>
  <c r="H291" i="125"/>
  <c r="I291" i="125"/>
  <c r="J291" i="125"/>
  <c r="C292" i="125"/>
  <c r="D292" i="125"/>
  <c r="E292" i="125"/>
  <c r="F292" i="125"/>
  <c r="H292" i="125"/>
  <c r="I292" i="125"/>
  <c r="J292" i="125"/>
  <c r="C293" i="125"/>
  <c r="D293" i="125"/>
  <c r="E293" i="125"/>
  <c r="F293" i="125"/>
  <c r="H293" i="125"/>
  <c r="I293" i="125"/>
  <c r="J293" i="125"/>
  <c r="C294" i="125"/>
  <c r="D294" i="125"/>
  <c r="E294" i="125"/>
  <c r="F294" i="125"/>
  <c r="H294" i="125"/>
  <c r="I294" i="125"/>
  <c r="J294" i="125"/>
  <c r="C295" i="125"/>
  <c r="D295" i="125"/>
  <c r="E295" i="125"/>
  <c r="F295" i="125"/>
  <c r="H295" i="125"/>
  <c r="I295" i="125"/>
  <c r="J295" i="125"/>
  <c r="C296" i="125"/>
  <c r="D296" i="125"/>
  <c r="E296" i="125"/>
  <c r="F296" i="125"/>
  <c r="H296" i="125"/>
  <c r="I296" i="125"/>
  <c r="J296" i="125"/>
  <c r="C297" i="125"/>
  <c r="D297" i="125"/>
  <c r="E297" i="125"/>
  <c r="F297" i="125"/>
  <c r="H297" i="125"/>
  <c r="I297" i="125"/>
  <c r="J297" i="125"/>
  <c r="C298" i="125"/>
  <c r="D298" i="125"/>
  <c r="E298" i="125"/>
  <c r="F298" i="125"/>
  <c r="H298" i="125"/>
  <c r="I298" i="125"/>
  <c r="J298" i="125"/>
  <c r="C299" i="125"/>
  <c r="D299" i="125"/>
  <c r="E299" i="125"/>
  <c r="F299" i="125"/>
  <c r="H299" i="125"/>
  <c r="I299" i="125"/>
  <c r="J299" i="125"/>
  <c r="C300" i="125"/>
  <c r="D300" i="125"/>
  <c r="E300" i="125"/>
  <c r="F300" i="125"/>
  <c r="H300" i="125"/>
  <c r="I300" i="125"/>
  <c r="J300" i="125"/>
  <c r="C301" i="125"/>
  <c r="D301" i="125"/>
  <c r="E301" i="125"/>
  <c r="F301" i="125"/>
  <c r="H301" i="125"/>
  <c r="I301" i="125"/>
  <c r="J301" i="125"/>
  <c r="C302" i="125"/>
  <c r="D302" i="125"/>
  <c r="E302" i="125"/>
  <c r="F302" i="125"/>
  <c r="H302" i="125"/>
  <c r="I302" i="125"/>
  <c r="J302" i="125"/>
  <c r="C303" i="125"/>
  <c r="D303" i="125"/>
  <c r="E303" i="125"/>
  <c r="F303" i="125"/>
  <c r="H303" i="125"/>
  <c r="I303" i="125"/>
  <c r="J303" i="125"/>
  <c r="C304" i="125"/>
  <c r="D304" i="125"/>
  <c r="E304" i="125"/>
  <c r="F304" i="125"/>
  <c r="H304" i="125"/>
  <c r="I304" i="125"/>
  <c r="J304" i="125"/>
  <c r="C305" i="125"/>
  <c r="D305" i="125"/>
  <c r="E305" i="125"/>
  <c r="F305" i="125"/>
  <c r="H305" i="125"/>
  <c r="I305" i="125"/>
  <c r="J305" i="125"/>
  <c r="C306" i="125"/>
  <c r="D306" i="125"/>
  <c r="E306" i="125"/>
  <c r="F306" i="125"/>
  <c r="H306" i="125"/>
  <c r="I306" i="125"/>
  <c r="J306" i="125"/>
  <c r="C307" i="125"/>
  <c r="D307" i="125"/>
  <c r="E307" i="125"/>
  <c r="F307" i="125"/>
  <c r="H307" i="125"/>
  <c r="I307" i="125"/>
  <c r="J307" i="125"/>
  <c r="C308" i="125"/>
  <c r="D308" i="125"/>
  <c r="E308" i="125"/>
  <c r="F308" i="125"/>
  <c r="H308" i="125"/>
  <c r="I308" i="125"/>
  <c r="J308" i="125"/>
  <c r="C309" i="125"/>
  <c r="D309" i="125"/>
  <c r="E309" i="125"/>
  <c r="F309" i="125"/>
  <c r="H309" i="125"/>
  <c r="I309" i="125"/>
  <c r="J309" i="125"/>
  <c r="C310" i="125"/>
  <c r="D310" i="125"/>
  <c r="E310" i="125"/>
  <c r="F310" i="125"/>
  <c r="H310" i="125"/>
  <c r="I310" i="125"/>
  <c r="J310" i="125"/>
  <c r="C311" i="125"/>
  <c r="D311" i="125"/>
  <c r="E311" i="125"/>
  <c r="F311" i="125"/>
  <c r="H311" i="125"/>
  <c r="I311" i="125"/>
  <c r="J311" i="125"/>
  <c r="C312" i="125"/>
  <c r="D312" i="125"/>
  <c r="E312" i="125"/>
  <c r="F312" i="125"/>
  <c r="H312" i="125"/>
  <c r="I312" i="125"/>
  <c r="J312" i="125"/>
  <c r="C313" i="125"/>
  <c r="D313" i="125"/>
  <c r="E313" i="125"/>
  <c r="F313" i="125"/>
  <c r="H313" i="125"/>
  <c r="I313" i="125"/>
  <c r="J313" i="125"/>
  <c r="C314" i="125"/>
  <c r="D314" i="125"/>
  <c r="E314" i="125"/>
  <c r="F314" i="125"/>
  <c r="H314" i="125"/>
  <c r="I314" i="125"/>
  <c r="J314" i="125"/>
  <c r="C315" i="125"/>
  <c r="D315" i="125"/>
  <c r="E315" i="125"/>
  <c r="F315" i="125"/>
  <c r="H315" i="125"/>
  <c r="I315" i="125"/>
  <c r="J315" i="125"/>
  <c r="C316" i="125"/>
  <c r="D316" i="125"/>
  <c r="E316" i="125"/>
  <c r="F316" i="125"/>
  <c r="H316" i="125"/>
  <c r="I316" i="125"/>
  <c r="J316" i="125"/>
  <c r="C317" i="125"/>
  <c r="D317" i="125"/>
  <c r="E317" i="125"/>
  <c r="F317" i="125"/>
  <c r="H317" i="125"/>
  <c r="I317" i="125"/>
  <c r="J317" i="125"/>
  <c r="C318" i="125"/>
  <c r="D318" i="125"/>
  <c r="E318" i="125"/>
  <c r="F318" i="125"/>
  <c r="H318" i="125"/>
  <c r="I318" i="125"/>
  <c r="J318" i="125"/>
  <c r="C319" i="125"/>
  <c r="D319" i="125"/>
  <c r="E319" i="125"/>
  <c r="F319" i="125"/>
  <c r="H319" i="125"/>
  <c r="I319" i="125"/>
  <c r="J319" i="125"/>
  <c r="C320" i="125"/>
  <c r="D320" i="125"/>
  <c r="E320" i="125"/>
  <c r="F320" i="125"/>
  <c r="H320" i="125"/>
  <c r="I320" i="125"/>
  <c r="J320" i="125"/>
  <c r="C321" i="125"/>
  <c r="D321" i="125"/>
  <c r="E321" i="125"/>
  <c r="F321" i="125"/>
  <c r="H321" i="125"/>
  <c r="I321" i="125"/>
  <c r="J321" i="125"/>
  <c r="C322" i="125"/>
  <c r="D322" i="125"/>
  <c r="E322" i="125"/>
  <c r="F322" i="125"/>
  <c r="H322" i="125"/>
  <c r="I322" i="125"/>
  <c r="J322" i="125"/>
  <c r="C323" i="125"/>
  <c r="D323" i="125"/>
  <c r="E323" i="125"/>
  <c r="F323" i="125"/>
  <c r="H323" i="125"/>
  <c r="I323" i="125"/>
  <c r="J323" i="125"/>
  <c r="C324" i="125"/>
  <c r="D324" i="125"/>
  <c r="E324" i="125"/>
  <c r="F324" i="125"/>
  <c r="H324" i="125"/>
  <c r="I324" i="125"/>
  <c r="J324" i="125"/>
  <c r="C325" i="125"/>
  <c r="D325" i="125"/>
  <c r="E325" i="125"/>
  <c r="F325" i="125"/>
  <c r="H325" i="125"/>
  <c r="I325" i="125"/>
  <c r="J325" i="125"/>
  <c r="C326" i="125"/>
  <c r="D326" i="125"/>
  <c r="E326" i="125"/>
  <c r="F326" i="125"/>
  <c r="H326" i="125"/>
  <c r="I326" i="125"/>
  <c r="J326" i="125"/>
  <c r="C327" i="125"/>
  <c r="D327" i="125"/>
  <c r="E327" i="125"/>
  <c r="F327" i="125"/>
  <c r="H327" i="125"/>
  <c r="I327" i="125"/>
  <c r="J327" i="125"/>
  <c r="C328" i="125"/>
  <c r="D328" i="125"/>
  <c r="E328" i="125"/>
  <c r="F328" i="125"/>
  <c r="H328" i="125"/>
  <c r="I328" i="125"/>
  <c r="J328" i="125"/>
  <c r="C329" i="125"/>
  <c r="D329" i="125"/>
  <c r="E329" i="125"/>
  <c r="F329" i="125"/>
  <c r="H329" i="125"/>
  <c r="I329" i="125"/>
  <c r="J329" i="125"/>
  <c r="C330" i="125"/>
  <c r="D330" i="125"/>
  <c r="E330" i="125"/>
  <c r="F330" i="125"/>
  <c r="H330" i="125"/>
  <c r="I330" i="125"/>
  <c r="J330" i="125"/>
  <c r="C331" i="125"/>
  <c r="D331" i="125"/>
  <c r="E331" i="125"/>
  <c r="F331" i="125"/>
  <c r="H331" i="125"/>
  <c r="I331" i="125"/>
  <c r="J331" i="125"/>
  <c r="C332" i="125"/>
  <c r="D332" i="125"/>
  <c r="E332" i="125"/>
  <c r="F332" i="125"/>
  <c r="H332" i="125"/>
  <c r="I332" i="125"/>
  <c r="J332" i="125"/>
  <c r="C333" i="125"/>
  <c r="D333" i="125"/>
  <c r="E333" i="125"/>
  <c r="F333" i="125"/>
  <c r="H333" i="125"/>
  <c r="I333" i="125"/>
  <c r="J333" i="125"/>
  <c r="C334" i="125"/>
  <c r="D334" i="125"/>
  <c r="E334" i="125"/>
  <c r="F334" i="125"/>
  <c r="H334" i="125"/>
  <c r="I334" i="125"/>
  <c r="J334" i="125"/>
  <c r="C335" i="125"/>
  <c r="D335" i="125"/>
  <c r="E335" i="125"/>
  <c r="F335" i="125"/>
  <c r="H335" i="125"/>
  <c r="I335" i="125"/>
  <c r="J335" i="125"/>
  <c r="C336" i="125"/>
  <c r="D336" i="125"/>
  <c r="E336" i="125"/>
  <c r="F336" i="125"/>
  <c r="H336" i="125"/>
  <c r="I336" i="125"/>
  <c r="J336" i="125"/>
  <c r="C337" i="125"/>
  <c r="D337" i="125"/>
  <c r="E337" i="125"/>
  <c r="F337" i="125"/>
  <c r="H337" i="125"/>
  <c r="I337" i="125"/>
  <c r="J337" i="125"/>
  <c r="C338" i="125"/>
  <c r="D338" i="125"/>
  <c r="E338" i="125"/>
  <c r="F338" i="125"/>
  <c r="H338" i="125"/>
  <c r="I338" i="125"/>
  <c r="J338" i="125"/>
  <c r="C339" i="125"/>
  <c r="D339" i="125"/>
  <c r="E339" i="125"/>
  <c r="F339" i="125"/>
  <c r="H339" i="125"/>
  <c r="I339" i="125"/>
  <c r="J339" i="125"/>
  <c r="C340" i="125"/>
  <c r="D340" i="125"/>
  <c r="E340" i="125"/>
  <c r="F340" i="125"/>
  <c r="H340" i="125"/>
  <c r="I340" i="125"/>
  <c r="J340" i="125"/>
  <c r="C341" i="125"/>
  <c r="D341" i="125"/>
  <c r="E341" i="125"/>
  <c r="F341" i="125"/>
  <c r="H341" i="125"/>
  <c r="I341" i="125"/>
  <c r="J341" i="125"/>
  <c r="C342" i="125"/>
  <c r="D342" i="125"/>
  <c r="E342" i="125"/>
  <c r="F342" i="125"/>
  <c r="H342" i="125"/>
  <c r="I342" i="125"/>
  <c r="J342" i="125"/>
  <c r="C343" i="125"/>
  <c r="D343" i="125"/>
  <c r="E343" i="125"/>
  <c r="F343" i="125"/>
  <c r="H343" i="125"/>
  <c r="I343" i="125"/>
  <c r="J343" i="125"/>
  <c r="C344" i="125"/>
  <c r="D344" i="125"/>
  <c r="E344" i="125"/>
  <c r="F344" i="125"/>
  <c r="H344" i="125"/>
  <c r="I344" i="125"/>
  <c r="J344" i="125"/>
  <c r="C345" i="125"/>
  <c r="D345" i="125"/>
  <c r="E345" i="125"/>
  <c r="F345" i="125"/>
  <c r="H345" i="125"/>
  <c r="I345" i="125"/>
  <c r="J345" i="125"/>
  <c r="C346" i="125"/>
  <c r="D346" i="125"/>
  <c r="E346" i="125"/>
  <c r="F346" i="125"/>
  <c r="H346" i="125"/>
  <c r="I346" i="125"/>
  <c r="J346" i="125"/>
  <c r="C347" i="125"/>
  <c r="D347" i="125"/>
  <c r="E347" i="125"/>
  <c r="F347" i="125"/>
  <c r="H347" i="125"/>
  <c r="I347" i="125"/>
  <c r="J347" i="125"/>
  <c r="C348" i="125"/>
  <c r="D348" i="125"/>
  <c r="E348" i="125"/>
  <c r="F348" i="125"/>
  <c r="H348" i="125"/>
  <c r="I348" i="125"/>
  <c r="J348" i="125"/>
  <c r="C349" i="125"/>
  <c r="D349" i="125"/>
  <c r="E349" i="125"/>
  <c r="F349" i="125"/>
  <c r="H349" i="125"/>
  <c r="I349" i="125"/>
  <c r="J349" i="125"/>
  <c r="C350" i="125"/>
  <c r="D350" i="125"/>
  <c r="E350" i="125"/>
  <c r="F350" i="125"/>
  <c r="H350" i="125"/>
  <c r="I350" i="125"/>
  <c r="J350" i="125"/>
  <c r="C351" i="125"/>
  <c r="D351" i="125"/>
  <c r="E351" i="125"/>
  <c r="F351" i="125"/>
  <c r="H351" i="125"/>
  <c r="I351" i="125"/>
  <c r="J351" i="125"/>
  <c r="C352" i="125"/>
  <c r="D352" i="125"/>
  <c r="E352" i="125"/>
  <c r="F352" i="125"/>
  <c r="H352" i="125"/>
  <c r="I352" i="125"/>
  <c r="J352" i="125"/>
  <c r="C353" i="125"/>
  <c r="D353" i="125"/>
  <c r="E353" i="125"/>
  <c r="F353" i="125"/>
  <c r="H353" i="125"/>
  <c r="I353" i="125"/>
  <c r="J353" i="125"/>
  <c r="C354" i="125"/>
  <c r="D354" i="125"/>
  <c r="E354" i="125"/>
  <c r="F354" i="125"/>
  <c r="H354" i="125"/>
  <c r="I354" i="125"/>
  <c r="J354" i="125"/>
  <c r="C355" i="125"/>
  <c r="D355" i="125"/>
  <c r="E355" i="125"/>
  <c r="F355" i="125"/>
  <c r="H355" i="125"/>
  <c r="I355" i="125"/>
  <c r="J355" i="125"/>
  <c r="C356" i="125"/>
  <c r="D356" i="125"/>
  <c r="E356" i="125"/>
  <c r="F356" i="125"/>
  <c r="H356" i="125"/>
  <c r="I356" i="125"/>
  <c r="J356" i="125"/>
  <c r="C357" i="125"/>
  <c r="D357" i="125"/>
  <c r="E357" i="125"/>
  <c r="F357" i="125"/>
  <c r="H357" i="125"/>
  <c r="I357" i="125"/>
  <c r="J357" i="125"/>
  <c r="C358" i="125"/>
  <c r="D358" i="125"/>
  <c r="E358" i="125"/>
  <c r="F358" i="125"/>
  <c r="H358" i="125"/>
  <c r="I358" i="125"/>
  <c r="J358" i="125"/>
  <c r="C359" i="125"/>
  <c r="D359" i="125"/>
  <c r="E359" i="125"/>
  <c r="F359" i="125"/>
  <c r="H359" i="125"/>
  <c r="I359" i="125"/>
  <c r="J359" i="125"/>
  <c r="C360" i="125"/>
  <c r="D360" i="125"/>
  <c r="E360" i="125"/>
  <c r="F360" i="125"/>
  <c r="H360" i="125"/>
  <c r="I360" i="125"/>
  <c r="J360" i="125"/>
  <c r="C361" i="125"/>
  <c r="D361" i="125"/>
  <c r="E361" i="125"/>
  <c r="F361" i="125"/>
  <c r="H361" i="125"/>
  <c r="I361" i="125"/>
  <c r="J361" i="125"/>
  <c r="C362" i="125"/>
  <c r="D362" i="125"/>
  <c r="E362" i="125"/>
  <c r="F362" i="125"/>
  <c r="H362" i="125"/>
  <c r="I362" i="125"/>
  <c r="J362" i="125"/>
  <c r="C363" i="125"/>
  <c r="D363" i="125"/>
  <c r="E363" i="125"/>
  <c r="F363" i="125"/>
  <c r="H363" i="125"/>
  <c r="I363" i="125"/>
  <c r="J363" i="125"/>
  <c r="C364" i="125"/>
  <c r="D364" i="125"/>
  <c r="E364" i="125"/>
  <c r="F364" i="125"/>
  <c r="H364" i="125"/>
  <c r="I364" i="125"/>
  <c r="J364" i="125"/>
  <c r="C365" i="125"/>
  <c r="D365" i="125"/>
  <c r="E365" i="125"/>
  <c r="F365" i="125"/>
  <c r="H365" i="125"/>
  <c r="I365" i="125"/>
  <c r="J365" i="125"/>
  <c r="C366" i="125"/>
  <c r="D366" i="125"/>
  <c r="E366" i="125"/>
  <c r="F366" i="125"/>
  <c r="H366" i="125"/>
  <c r="I366" i="125"/>
  <c r="J366" i="125"/>
  <c r="C367" i="125"/>
  <c r="D367" i="125"/>
  <c r="E367" i="125"/>
  <c r="F367" i="125"/>
  <c r="H367" i="125"/>
  <c r="I367" i="125"/>
  <c r="J367" i="125"/>
  <c r="C368" i="125"/>
  <c r="D368" i="125"/>
  <c r="E368" i="125"/>
  <c r="F368" i="125"/>
  <c r="H368" i="125"/>
  <c r="I368" i="125"/>
  <c r="J368" i="125"/>
  <c r="C369" i="125"/>
  <c r="D369" i="125"/>
  <c r="E369" i="125"/>
  <c r="F369" i="125"/>
  <c r="H369" i="125"/>
  <c r="I369" i="125"/>
  <c r="J369" i="125"/>
  <c r="C370" i="125"/>
  <c r="D370" i="125"/>
  <c r="E370" i="125"/>
  <c r="F370" i="125"/>
  <c r="H370" i="125"/>
  <c r="I370" i="125"/>
  <c r="J370" i="125"/>
  <c r="C371" i="125"/>
  <c r="D371" i="125"/>
  <c r="E371" i="125"/>
  <c r="F371" i="125"/>
  <c r="H371" i="125"/>
  <c r="I371" i="125"/>
  <c r="J371" i="125"/>
  <c r="C372" i="125"/>
  <c r="D372" i="125"/>
  <c r="E372" i="125"/>
  <c r="F372" i="125"/>
  <c r="H372" i="125"/>
  <c r="I372" i="125"/>
  <c r="J372" i="125"/>
  <c r="C373" i="125"/>
  <c r="D373" i="125"/>
  <c r="E373" i="125"/>
  <c r="F373" i="125"/>
  <c r="H373" i="125"/>
  <c r="I373" i="125"/>
  <c r="J373" i="125"/>
  <c r="C374" i="125"/>
  <c r="D374" i="125"/>
  <c r="E374" i="125"/>
  <c r="F374" i="125"/>
  <c r="H374" i="125"/>
  <c r="I374" i="125"/>
  <c r="J374" i="125"/>
  <c r="C375" i="125"/>
  <c r="D375" i="125"/>
  <c r="E375" i="125"/>
  <c r="F375" i="125"/>
  <c r="H375" i="125"/>
  <c r="I375" i="125"/>
  <c r="J375" i="125"/>
  <c r="C376" i="125"/>
  <c r="D376" i="125"/>
  <c r="E376" i="125"/>
  <c r="F376" i="125"/>
  <c r="H376" i="125"/>
  <c r="I376" i="125"/>
  <c r="J376" i="125"/>
  <c r="C377" i="125"/>
  <c r="D377" i="125"/>
  <c r="E377" i="125"/>
  <c r="F377" i="125"/>
  <c r="H377" i="125"/>
  <c r="I377" i="125"/>
  <c r="J377" i="125"/>
  <c r="C378" i="125"/>
  <c r="D378" i="125"/>
  <c r="E378" i="125"/>
  <c r="F378" i="125"/>
  <c r="H378" i="125"/>
  <c r="I378" i="125"/>
  <c r="J378" i="125"/>
  <c r="C379" i="125"/>
  <c r="D379" i="125"/>
  <c r="E379" i="125"/>
  <c r="F379" i="125"/>
  <c r="H379" i="125"/>
  <c r="I379" i="125"/>
  <c r="J379" i="125"/>
  <c r="C380" i="125"/>
  <c r="D380" i="125"/>
  <c r="E380" i="125"/>
  <c r="F380" i="125"/>
  <c r="H380" i="125"/>
  <c r="I380" i="125"/>
  <c r="J380" i="125"/>
  <c r="C381" i="125"/>
  <c r="D381" i="125"/>
  <c r="E381" i="125"/>
  <c r="F381" i="125"/>
  <c r="H381" i="125"/>
  <c r="I381" i="125"/>
  <c r="J381" i="125"/>
  <c r="C382" i="125"/>
  <c r="D382" i="125"/>
  <c r="E382" i="125"/>
  <c r="F382" i="125"/>
  <c r="H382" i="125"/>
  <c r="I382" i="125"/>
  <c r="J382" i="125"/>
  <c r="C383" i="125"/>
  <c r="D383" i="125"/>
  <c r="E383" i="125"/>
  <c r="F383" i="125"/>
  <c r="H383" i="125"/>
  <c r="I383" i="125"/>
  <c r="J383" i="125"/>
  <c r="C384" i="125"/>
  <c r="D384" i="125"/>
  <c r="E384" i="125"/>
  <c r="F384" i="125"/>
  <c r="H384" i="125"/>
  <c r="I384" i="125"/>
  <c r="J384" i="125"/>
  <c r="C385" i="125"/>
  <c r="D385" i="125"/>
  <c r="E385" i="125"/>
  <c r="F385" i="125"/>
  <c r="H385" i="125"/>
  <c r="I385" i="125"/>
  <c r="J385" i="125"/>
  <c r="C386" i="125"/>
  <c r="D386" i="125"/>
  <c r="E386" i="125"/>
  <c r="F386" i="125"/>
  <c r="H386" i="125"/>
  <c r="I386" i="125"/>
  <c r="J386" i="125"/>
  <c r="C387" i="125"/>
  <c r="D387" i="125"/>
  <c r="E387" i="125"/>
  <c r="F387" i="125"/>
  <c r="H387" i="125"/>
  <c r="I387" i="125"/>
  <c r="J387" i="125"/>
  <c r="C388" i="125"/>
  <c r="D388" i="125"/>
  <c r="E388" i="125"/>
  <c r="F388" i="125"/>
  <c r="H388" i="125"/>
  <c r="I388" i="125"/>
  <c r="J388" i="125"/>
  <c r="C389" i="125"/>
  <c r="D389" i="125"/>
  <c r="E389" i="125"/>
  <c r="F389" i="125"/>
  <c r="H389" i="125"/>
  <c r="I389" i="125"/>
  <c r="J389" i="125"/>
  <c r="C390" i="125"/>
  <c r="D390" i="125"/>
  <c r="E390" i="125"/>
  <c r="F390" i="125"/>
  <c r="H390" i="125"/>
  <c r="I390" i="125"/>
  <c r="J390" i="125"/>
  <c r="C391" i="125"/>
  <c r="D391" i="125"/>
  <c r="E391" i="125"/>
  <c r="F391" i="125"/>
  <c r="H391" i="125"/>
  <c r="I391" i="125"/>
  <c r="J391" i="125"/>
  <c r="C392" i="125"/>
  <c r="D392" i="125"/>
  <c r="E392" i="125"/>
  <c r="F392" i="125"/>
  <c r="H392" i="125"/>
  <c r="I392" i="125"/>
  <c r="J392" i="125"/>
  <c r="C393" i="125"/>
  <c r="D393" i="125"/>
  <c r="E393" i="125"/>
  <c r="F393" i="125"/>
  <c r="H393" i="125"/>
  <c r="I393" i="125"/>
  <c r="J393" i="125"/>
  <c r="C394" i="125"/>
  <c r="D394" i="125"/>
  <c r="E394" i="125"/>
  <c r="F394" i="125"/>
  <c r="H394" i="125"/>
  <c r="I394" i="125"/>
  <c r="J394" i="125"/>
  <c r="C395" i="125"/>
  <c r="D395" i="125"/>
  <c r="E395" i="125"/>
  <c r="F395" i="125"/>
  <c r="H395" i="125"/>
  <c r="I395" i="125"/>
  <c r="J395" i="125"/>
  <c r="C396" i="125"/>
  <c r="D396" i="125"/>
  <c r="E396" i="125"/>
  <c r="F396" i="125"/>
  <c r="H396" i="125"/>
  <c r="I396" i="125"/>
  <c r="J396" i="125"/>
  <c r="C397" i="125"/>
  <c r="D397" i="125"/>
  <c r="E397" i="125"/>
  <c r="F397" i="125"/>
  <c r="H397" i="125"/>
  <c r="I397" i="125"/>
  <c r="J397" i="125"/>
  <c r="C398" i="125"/>
  <c r="D398" i="125"/>
  <c r="E398" i="125"/>
  <c r="F398" i="125"/>
  <c r="H398" i="125"/>
  <c r="I398" i="125"/>
  <c r="J398" i="125"/>
  <c r="C399" i="125"/>
  <c r="D399" i="125"/>
  <c r="E399" i="125"/>
  <c r="F399" i="125"/>
  <c r="H399" i="125"/>
  <c r="I399" i="125"/>
  <c r="J399" i="125"/>
  <c r="C400" i="125"/>
  <c r="D400" i="125"/>
  <c r="E400" i="125"/>
  <c r="F400" i="125"/>
  <c r="H400" i="125"/>
  <c r="I400" i="125"/>
  <c r="J400" i="125"/>
  <c r="C401" i="125"/>
  <c r="D401" i="125"/>
  <c r="E401" i="125"/>
  <c r="F401" i="125"/>
  <c r="H401" i="125"/>
  <c r="I401" i="125"/>
  <c r="J401" i="125"/>
  <c r="C402" i="125"/>
  <c r="D402" i="125"/>
  <c r="E402" i="125"/>
  <c r="F402" i="125"/>
  <c r="H402" i="125"/>
  <c r="I402" i="125"/>
  <c r="J402" i="125"/>
  <c r="C403" i="125"/>
  <c r="D403" i="125"/>
  <c r="E403" i="125"/>
  <c r="F403" i="125"/>
  <c r="H403" i="125"/>
  <c r="I403" i="125"/>
  <c r="J403" i="125"/>
  <c r="C404" i="125"/>
  <c r="D404" i="125"/>
  <c r="E404" i="125"/>
  <c r="F404" i="125"/>
  <c r="H404" i="125"/>
  <c r="I404" i="125"/>
  <c r="J404" i="125"/>
  <c r="C405" i="125"/>
  <c r="D405" i="125"/>
  <c r="E405" i="125"/>
  <c r="F405" i="125"/>
  <c r="H405" i="125"/>
  <c r="I405" i="125"/>
  <c r="J405" i="125"/>
  <c r="C406" i="125"/>
  <c r="D406" i="125"/>
  <c r="E406" i="125"/>
  <c r="F406" i="125"/>
  <c r="H406" i="125"/>
  <c r="I406" i="125"/>
  <c r="J406" i="125"/>
  <c r="C407" i="125"/>
  <c r="D407" i="125"/>
  <c r="E407" i="125"/>
  <c r="F407" i="125"/>
  <c r="H407" i="125"/>
  <c r="I407" i="125"/>
  <c r="J407" i="125"/>
  <c r="E408" i="125"/>
  <c r="C409" i="125"/>
  <c r="D409" i="125"/>
  <c r="E409" i="125"/>
  <c r="T4" i="126"/>
  <c r="S5" i="126"/>
  <c r="T5" i="126"/>
  <c r="S6" i="126"/>
  <c r="T6" i="126"/>
  <c r="H8" i="126"/>
  <c r="T9" i="126"/>
  <c r="H10" i="126"/>
  <c r="T10" i="126"/>
  <c r="T15" i="126"/>
  <c r="T16" i="126"/>
  <c r="I17" i="126"/>
  <c r="J17" i="126"/>
  <c r="T17" i="126"/>
  <c r="F18" i="126"/>
  <c r="T18" i="126"/>
  <c r="J19" i="126"/>
  <c r="T19" i="126"/>
  <c r="J20" i="126"/>
  <c r="T20" i="126"/>
  <c r="J21" i="126"/>
  <c r="T21" i="126"/>
  <c r="B22" i="126"/>
  <c r="J23" i="126"/>
  <c r="J24" i="126"/>
  <c r="T24" i="126"/>
  <c r="J25" i="126"/>
  <c r="J26" i="126"/>
  <c r="F27" i="126"/>
  <c r="H27" i="126"/>
  <c r="I27" i="126"/>
  <c r="J27" i="126"/>
  <c r="J28" i="126"/>
  <c r="H29" i="126"/>
  <c r="I29" i="126"/>
  <c r="J29" i="126"/>
  <c r="T29" i="126"/>
  <c r="H30" i="126"/>
  <c r="I30" i="126"/>
  <c r="J30" i="126"/>
  <c r="T30" i="126"/>
  <c r="J31" i="126"/>
  <c r="T31" i="126"/>
  <c r="B32" i="126"/>
  <c r="H32" i="126"/>
  <c r="T32" i="126"/>
  <c r="F33" i="126"/>
  <c r="F34" i="126"/>
  <c r="H34" i="126"/>
  <c r="I34" i="126"/>
  <c r="J34" i="126"/>
  <c r="F35" i="126"/>
  <c r="H35" i="126"/>
  <c r="I35" i="126"/>
  <c r="J35" i="126"/>
  <c r="J36" i="126"/>
  <c r="H37" i="126"/>
  <c r="I37" i="126"/>
  <c r="J37" i="126"/>
  <c r="B38" i="126"/>
  <c r="H38" i="126"/>
  <c r="H40" i="126"/>
  <c r="F41" i="126"/>
  <c r="O41" i="126"/>
  <c r="S41" i="126"/>
  <c r="B42" i="126"/>
  <c r="H42" i="126"/>
  <c r="O42" i="126"/>
  <c r="S42" i="126"/>
  <c r="F47" i="126"/>
  <c r="C48" i="126"/>
  <c r="D48" i="126"/>
  <c r="E48" i="126"/>
  <c r="F48" i="126"/>
  <c r="H48" i="126"/>
  <c r="I48" i="126"/>
  <c r="J48" i="126"/>
  <c r="V48" i="126"/>
  <c r="W48" i="126"/>
  <c r="X48" i="126"/>
  <c r="C49" i="126"/>
  <c r="D49" i="126"/>
  <c r="E49" i="126"/>
  <c r="F49" i="126"/>
  <c r="H49" i="126"/>
  <c r="I49" i="126"/>
  <c r="J49" i="126"/>
  <c r="C50" i="126"/>
  <c r="D50" i="126"/>
  <c r="E50" i="126"/>
  <c r="F50" i="126"/>
  <c r="H50" i="126"/>
  <c r="I50" i="126"/>
  <c r="J50" i="126"/>
  <c r="C51" i="126"/>
  <c r="D51" i="126"/>
  <c r="E51" i="126"/>
  <c r="F51" i="126"/>
  <c r="H51" i="126"/>
  <c r="I51" i="126"/>
  <c r="J51" i="126"/>
  <c r="C52" i="126"/>
  <c r="D52" i="126"/>
  <c r="E52" i="126"/>
  <c r="F52" i="126"/>
  <c r="H52" i="126"/>
  <c r="I52" i="126"/>
  <c r="J52" i="126"/>
  <c r="T52" i="126"/>
  <c r="X52" i="126"/>
  <c r="C53" i="126"/>
  <c r="D53" i="126"/>
  <c r="E53" i="126"/>
  <c r="F53" i="126"/>
  <c r="H53" i="126"/>
  <c r="I53" i="126"/>
  <c r="J53" i="126"/>
  <c r="C54" i="126"/>
  <c r="D54" i="126"/>
  <c r="E54" i="126"/>
  <c r="F54" i="126"/>
  <c r="H54" i="126"/>
  <c r="I54" i="126"/>
  <c r="J54" i="126"/>
  <c r="C55" i="126"/>
  <c r="D55" i="126"/>
  <c r="E55" i="126"/>
  <c r="F55" i="126"/>
  <c r="H55" i="126"/>
  <c r="I55" i="126"/>
  <c r="J55" i="126"/>
  <c r="W55" i="126"/>
  <c r="C56" i="126"/>
  <c r="D56" i="126"/>
  <c r="E56" i="126"/>
  <c r="F56" i="126"/>
  <c r="H56" i="126"/>
  <c r="I56" i="126"/>
  <c r="J56" i="126"/>
  <c r="C57" i="126"/>
  <c r="D57" i="126"/>
  <c r="E57" i="126"/>
  <c r="F57" i="126"/>
  <c r="H57" i="126"/>
  <c r="I57" i="126"/>
  <c r="J57" i="126"/>
  <c r="V57" i="126"/>
  <c r="C58" i="126"/>
  <c r="D58" i="126"/>
  <c r="E58" i="126"/>
  <c r="F58" i="126"/>
  <c r="H58" i="126"/>
  <c r="I58" i="126"/>
  <c r="J58" i="126"/>
  <c r="C59" i="126"/>
  <c r="D59" i="126"/>
  <c r="E59" i="126"/>
  <c r="F59" i="126"/>
  <c r="H59" i="126"/>
  <c r="I59" i="126"/>
  <c r="J59" i="126"/>
  <c r="T59" i="126"/>
  <c r="C60" i="126"/>
  <c r="D60" i="126"/>
  <c r="E60" i="126"/>
  <c r="F60" i="126"/>
  <c r="H60" i="126"/>
  <c r="I60" i="126"/>
  <c r="J60" i="126"/>
  <c r="C61" i="126"/>
  <c r="D61" i="126"/>
  <c r="E61" i="126"/>
  <c r="F61" i="126"/>
  <c r="H61" i="126"/>
  <c r="I61" i="126"/>
  <c r="J61" i="126"/>
  <c r="T61" i="126"/>
  <c r="V61" i="126"/>
  <c r="C62" i="126"/>
  <c r="D62" i="126"/>
  <c r="E62" i="126"/>
  <c r="F62" i="126"/>
  <c r="H62" i="126"/>
  <c r="I62" i="126"/>
  <c r="J62" i="126"/>
  <c r="T62" i="126"/>
  <c r="C63" i="126"/>
  <c r="D63" i="126"/>
  <c r="E63" i="126"/>
  <c r="F63" i="126"/>
  <c r="H63" i="126"/>
  <c r="I63" i="126"/>
  <c r="J63" i="126"/>
  <c r="C64" i="126"/>
  <c r="D64" i="126"/>
  <c r="E64" i="126"/>
  <c r="F64" i="126"/>
  <c r="H64" i="126"/>
  <c r="I64" i="126"/>
  <c r="J64" i="126"/>
  <c r="V64" i="126"/>
  <c r="C65" i="126"/>
  <c r="D65" i="126"/>
  <c r="E65" i="126"/>
  <c r="F65" i="126"/>
  <c r="H65" i="126"/>
  <c r="I65" i="126"/>
  <c r="J65" i="126"/>
  <c r="T65" i="126"/>
  <c r="C66" i="126"/>
  <c r="D66" i="126"/>
  <c r="E66" i="126"/>
  <c r="F66" i="126"/>
  <c r="H66" i="126"/>
  <c r="I66" i="126"/>
  <c r="J66" i="126"/>
  <c r="C67" i="126"/>
  <c r="D67" i="126"/>
  <c r="E67" i="126"/>
  <c r="F67" i="126"/>
  <c r="H67" i="126"/>
  <c r="I67" i="126"/>
  <c r="J67" i="126"/>
  <c r="T67" i="126"/>
  <c r="V67" i="126"/>
  <c r="C68" i="126"/>
  <c r="D68" i="126"/>
  <c r="E68" i="126"/>
  <c r="F68" i="126"/>
  <c r="H68" i="126"/>
  <c r="I68" i="126"/>
  <c r="J68" i="126"/>
  <c r="T68" i="126"/>
  <c r="C69" i="126"/>
  <c r="D69" i="126"/>
  <c r="E69" i="126"/>
  <c r="F69" i="126"/>
  <c r="H69" i="126"/>
  <c r="I69" i="126"/>
  <c r="J69" i="126"/>
  <c r="C70" i="126"/>
  <c r="D70" i="126"/>
  <c r="E70" i="126"/>
  <c r="F70" i="126"/>
  <c r="H70" i="126"/>
  <c r="I70" i="126"/>
  <c r="J70" i="126"/>
  <c r="C71" i="126"/>
  <c r="D71" i="126"/>
  <c r="E71" i="126"/>
  <c r="F71" i="126"/>
  <c r="H71" i="126"/>
  <c r="I71" i="126"/>
  <c r="J71" i="126"/>
  <c r="C72" i="126"/>
  <c r="D72" i="126"/>
  <c r="E72" i="126"/>
  <c r="F72" i="126"/>
  <c r="H72" i="126"/>
  <c r="I72" i="126"/>
  <c r="J72" i="126"/>
  <c r="C73" i="126"/>
  <c r="D73" i="126"/>
  <c r="E73" i="126"/>
  <c r="F73" i="126"/>
  <c r="H73" i="126"/>
  <c r="I73" i="126"/>
  <c r="J73" i="126"/>
  <c r="C74" i="126"/>
  <c r="D74" i="126"/>
  <c r="E74" i="126"/>
  <c r="F74" i="126"/>
  <c r="H74" i="126"/>
  <c r="I74" i="126"/>
  <c r="J74" i="126"/>
  <c r="C75" i="126"/>
  <c r="D75" i="126"/>
  <c r="E75" i="126"/>
  <c r="F75" i="126"/>
  <c r="H75" i="126"/>
  <c r="I75" i="126"/>
  <c r="J75" i="126"/>
  <c r="C76" i="126"/>
  <c r="D76" i="126"/>
  <c r="E76" i="126"/>
  <c r="F76" i="126"/>
  <c r="H76" i="126"/>
  <c r="I76" i="126"/>
  <c r="J76" i="126"/>
  <c r="C77" i="126"/>
  <c r="D77" i="126"/>
  <c r="E77" i="126"/>
  <c r="F77" i="126"/>
  <c r="H77" i="126"/>
  <c r="I77" i="126"/>
  <c r="J77" i="126"/>
  <c r="C78" i="126"/>
  <c r="D78" i="126"/>
  <c r="E78" i="126"/>
  <c r="F78" i="126"/>
  <c r="H78" i="126"/>
  <c r="I78" i="126"/>
  <c r="J78" i="126"/>
  <c r="C79" i="126"/>
  <c r="D79" i="126"/>
  <c r="E79" i="126"/>
  <c r="F79" i="126"/>
  <c r="H79" i="126"/>
  <c r="I79" i="126"/>
  <c r="J79" i="126"/>
  <c r="C80" i="126"/>
  <c r="D80" i="126"/>
  <c r="E80" i="126"/>
  <c r="F80" i="126"/>
  <c r="H80" i="126"/>
  <c r="I80" i="126"/>
  <c r="J80" i="126"/>
  <c r="C81" i="126"/>
  <c r="D81" i="126"/>
  <c r="E81" i="126"/>
  <c r="F81" i="126"/>
  <c r="H81" i="126"/>
  <c r="I81" i="126"/>
  <c r="J81" i="126"/>
  <c r="C82" i="126"/>
  <c r="D82" i="126"/>
  <c r="E82" i="126"/>
  <c r="F82" i="126"/>
  <c r="H82" i="126"/>
  <c r="I82" i="126"/>
  <c r="J82" i="126"/>
  <c r="C83" i="126"/>
  <c r="D83" i="126"/>
  <c r="E83" i="126"/>
  <c r="F83" i="126"/>
  <c r="H83" i="126"/>
  <c r="I83" i="126"/>
  <c r="J83" i="126"/>
  <c r="C84" i="126"/>
  <c r="D84" i="126"/>
  <c r="E84" i="126"/>
  <c r="F84" i="126"/>
  <c r="H84" i="126"/>
  <c r="I84" i="126"/>
  <c r="J84" i="126"/>
  <c r="C85" i="126"/>
  <c r="D85" i="126"/>
  <c r="E85" i="126"/>
  <c r="F85" i="126"/>
  <c r="H85" i="126"/>
  <c r="I85" i="126"/>
  <c r="J85" i="126"/>
  <c r="C86" i="126"/>
  <c r="D86" i="126"/>
  <c r="E86" i="126"/>
  <c r="F86" i="126"/>
  <c r="H86" i="126"/>
  <c r="I86" i="126"/>
  <c r="J86" i="126"/>
  <c r="C87" i="126"/>
  <c r="D87" i="126"/>
  <c r="E87" i="126"/>
  <c r="F87" i="126"/>
  <c r="H87" i="126"/>
  <c r="I87" i="126"/>
  <c r="J87" i="126"/>
  <c r="C88" i="126"/>
  <c r="D88" i="126"/>
  <c r="E88" i="126"/>
  <c r="F88" i="126"/>
  <c r="H88" i="126"/>
  <c r="I88" i="126"/>
  <c r="J88" i="126"/>
  <c r="C89" i="126"/>
  <c r="D89" i="126"/>
  <c r="E89" i="126"/>
  <c r="F89" i="126"/>
  <c r="H89" i="126"/>
  <c r="I89" i="126"/>
  <c r="J89" i="126"/>
  <c r="C90" i="126"/>
  <c r="D90" i="126"/>
  <c r="E90" i="126"/>
  <c r="F90" i="126"/>
  <c r="H90" i="126"/>
  <c r="I90" i="126"/>
  <c r="J90" i="126"/>
  <c r="C91" i="126"/>
  <c r="D91" i="126"/>
  <c r="E91" i="126"/>
  <c r="F91" i="126"/>
  <c r="H91" i="126"/>
  <c r="I91" i="126"/>
  <c r="J91" i="126"/>
  <c r="C92" i="126"/>
  <c r="D92" i="126"/>
  <c r="E92" i="126"/>
  <c r="F92" i="126"/>
  <c r="H92" i="126"/>
  <c r="I92" i="126"/>
  <c r="J92" i="126"/>
  <c r="C93" i="126"/>
  <c r="D93" i="126"/>
  <c r="E93" i="126"/>
  <c r="F93" i="126"/>
  <c r="H93" i="126"/>
  <c r="I93" i="126"/>
  <c r="J93" i="126"/>
  <c r="C94" i="126"/>
  <c r="D94" i="126"/>
  <c r="E94" i="126"/>
  <c r="F94" i="126"/>
  <c r="H94" i="126"/>
  <c r="I94" i="126"/>
  <c r="J94" i="126"/>
  <c r="C95" i="126"/>
  <c r="D95" i="126"/>
  <c r="E95" i="126"/>
  <c r="F95" i="126"/>
  <c r="H95" i="126"/>
  <c r="I95" i="126"/>
  <c r="J95" i="126"/>
  <c r="C96" i="126"/>
  <c r="D96" i="126"/>
  <c r="E96" i="126"/>
  <c r="F96" i="126"/>
  <c r="H96" i="126"/>
  <c r="I96" i="126"/>
  <c r="J96" i="126"/>
  <c r="C97" i="126"/>
  <c r="D97" i="126"/>
  <c r="E97" i="126"/>
  <c r="F97" i="126"/>
  <c r="H97" i="126"/>
  <c r="I97" i="126"/>
  <c r="J97" i="126"/>
  <c r="C98" i="126"/>
  <c r="D98" i="126"/>
  <c r="E98" i="126"/>
  <c r="F98" i="126"/>
  <c r="H98" i="126"/>
  <c r="I98" i="126"/>
  <c r="J98" i="126"/>
  <c r="C99" i="126"/>
  <c r="D99" i="126"/>
  <c r="E99" i="126"/>
  <c r="F99" i="126"/>
  <c r="H99" i="126"/>
  <c r="I99" i="126"/>
  <c r="J99" i="126"/>
  <c r="C100" i="126"/>
  <c r="D100" i="126"/>
  <c r="E100" i="126"/>
  <c r="F100" i="126"/>
  <c r="H100" i="126"/>
  <c r="I100" i="126"/>
  <c r="J100" i="126"/>
  <c r="C101" i="126"/>
  <c r="D101" i="126"/>
  <c r="E101" i="126"/>
  <c r="F101" i="126"/>
  <c r="H101" i="126"/>
  <c r="I101" i="126"/>
  <c r="J101" i="126"/>
  <c r="C102" i="126"/>
  <c r="D102" i="126"/>
  <c r="E102" i="126"/>
  <c r="F102" i="126"/>
  <c r="H102" i="126"/>
  <c r="I102" i="126"/>
  <c r="J102" i="126"/>
  <c r="C103" i="126"/>
  <c r="D103" i="126"/>
  <c r="E103" i="126"/>
  <c r="F103" i="126"/>
  <c r="H103" i="126"/>
  <c r="I103" i="126"/>
  <c r="J103" i="126"/>
  <c r="C104" i="126"/>
  <c r="D104" i="126"/>
  <c r="E104" i="126"/>
  <c r="F104" i="126"/>
  <c r="H104" i="126"/>
  <c r="I104" i="126"/>
  <c r="J104" i="126"/>
  <c r="C105" i="126"/>
  <c r="D105" i="126"/>
  <c r="E105" i="126"/>
  <c r="F105" i="126"/>
  <c r="H105" i="126"/>
  <c r="I105" i="126"/>
  <c r="J105" i="126"/>
  <c r="C106" i="126"/>
  <c r="D106" i="126"/>
  <c r="E106" i="126"/>
  <c r="F106" i="126"/>
  <c r="H106" i="126"/>
  <c r="I106" i="126"/>
  <c r="J106" i="126"/>
  <c r="C107" i="126"/>
  <c r="D107" i="126"/>
  <c r="E107" i="126"/>
  <c r="F107" i="126"/>
  <c r="H107" i="126"/>
  <c r="I107" i="126"/>
  <c r="J107" i="126"/>
  <c r="C108" i="126"/>
  <c r="D108" i="126"/>
  <c r="E108" i="126"/>
  <c r="F108" i="126"/>
  <c r="H108" i="126"/>
  <c r="I108" i="126"/>
  <c r="J108" i="126"/>
  <c r="C109" i="126"/>
  <c r="D109" i="126"/>
  <c r="E109" i="126"/>
  <c r="F109" i="126"/>
  <c r="H109" i="126"/>
  <c r="I109" i="126"/>
  <c r="J109" i="126"/>
  <c r="C110" i="126"/>
  <c r="D110" i="126"/>
  <c r="E110" i="126"/>
  <c r="F110" i="126"/>
  <c r="H110" i="126"/>
  <c r="I110" i="126"/>
  <c r="J110" i="126"/>
  <c r="C111" i="126"/>
  <c r="D111" i="126"/>
  <c r="E111" i="126"/>
  <c r="F111" i="126"/>
  <c r="H111" i="126"/>
  <c r="I111" i="126"/>
  <c r="J111" i="126"/>
  <c r="C112" i="126"/>
  <c r="D112" i="126"/>
  <c r="E112" i="126"/>
  <c r="F112" i="126"/>
  <c r="H112" i="126"/>
  <c r="I112" i="126"/>
  <c r="J112" i="126"/>
  <c r="C113" i="126"/>
  <c r="D113" i="126"/>
  <c r="E113" i="126"/>
  <c r="F113" i="126"/>
  <c r="H113" i="126"/>
  <c r="I113" i="126"/>
  <c r="J113" i="126"/>
  <c r="C114" i="126"/>
  <c r="D114" i="126"/>
  <c r="E114" i="126"/>
  <c r="F114" i="126"/>
  <c r="H114" i="126"/>
  <c r="I114" i="126"/>
  <c r="J114" i="126"/>
  <c r="C115" i="126"/>
  <c r="D115" i="126"/>
  <c r="E115" i="126"/>
  <c r="F115" i="126"/>
  <c r="H115" i="126"/>
  <c r="I115" i="126"/>
  <c r="J115" i="126"/>
  <c r="C116" i="126"/>
  <c r="D116" i="126"/>
  <c r="E116" i="126"/>
  <c r="F116" i="126"/>
  <c r="H116" i="126"/>
  <c r="I116" i="126"/>
  <c r="J116" i="126"/>
  <c r="C117" i="126"/>
  <c r="D117" i="126"/>
  <c r="E117" i="126"/>
  <c r="F117" i="126"/>
  <c r="H117" i="126"/>
  <c r="I117" i="126"/>
  <c r="J117" i="126"/>
  <c r="C118" i="126"/>
  <c r="D118" i="126"/>
  <c r="E118" i="126"/>
  <c r="F118" i="126"/>
  <c r="H118" i="126"/>
  <c r="I118" i="126"/>
  <c r="J118" i="126"/>
  <c r="C119" i="126"/>
  <c r="D119" i="126"/>
  <c r="E119" i="126"/>
  <c r="F119" i="126"/>
  <c r="H119" i="126"/>
  <c r="I119" i="126"/>
  <c r="J119" i="126"/>
  <c r="C120" i="126"/>
  <c r="D120" i="126"/>
  <c r="E120" i="126"/>
  <c r="F120" i="126"/>
  <c r="H120" i="126"/>
  <c r="I120" i="126"/>
  <c r="J120" i="126"/>
  <c r="C121" i="126"/>
  <c r="D121" i="126"/>
  <c r="E121" i="126"/>
  <c r="F121" i="126"/>
  <c r="H121" i="126"/>
  <c r="I121" i="126"/>
  <c r="J121" i="126"/>
  <c r="C122" i="126"/>
  <c r="D122" i="126"/>
  <c r="E122" i="126"/>
  <c r="F122" i="126"/>
  <c r="H122" i="126"/>
  <c r="I122" i="126"/>
  <c r="J122" i="126"/>
  <c r="C123" i="126"/>
  <c r="D123" i="126"/>
  <c r="E123" i="126"/>
  <c r="F123" i="126"/>
  <c r="H123" i="126"/>
  <c r="I123" i="126"/>
  <c r="J123" i="126"/>
  <c r="C124" i="126"/>
  <c r="D124" i="126"/>
  <c r="E124" i="126"/>
  <c r="F124" i="126"/>
  <c r="H124" i="126"/>
  <c r="I124" i="126"/>
  <c r="J124" i="126"/>
  <c r="C125" i="126"/>
  <c r="D125" i="126"/>
  <c r="E125" i="126"/>
  <c r="F125" i="126"/>
  <c r="H125" i="126"/>
  <c r="I125" i="126"/>
  <c r="J125" i="126"/>
  <c r="C126" i="126"/>
  <c r="D126" i="126"/>
  <c r="E126" i="126"/>
  <c r="F126" i="126"/>
  <c r="H126" i="126"/>
  <c r="I126" i="126"/>
  <c r="J126" i="126"/>
  <c r="C127" i="126"/>
  <c r="D127" i="126"/>
  <c r="E127" i="126"/>
  <c r="F127" i="126"/>
  <c r="H127" i="126"/>
  <c r="I127" i="126"/>
  <c r="J127" i="126"/>
  <c r="C128" i="126"/>
  <c r="D128" i="126"/>
  <c r="E128" i="126"/>
  <c r="F128" i="126"/>
  <c r="H128" i="126"/>
  <c r="I128" i="126"/>
  <c r="J128" i="126"/>
  <c r="C129" i="126"/>
  <c r="D129" i="126"/>
  <c r="E129" i="126"/>
  <c r="F129" i="126"/>
  <c r="H129" i="126"/>
  <c r="I129" i="126"/>
  <c r="J129" i="126"/>
  <c r="C130" i="126"/>
  <c r="D130" i="126"/>
  <c r="E130" i="126"/>
  <c r="F130" i="126"/>
  <c r="H130" i="126"/>
  <c r="I130" i="126"/>
  <c r="J130" i="126"/>
  <c r="C131" i="126"/>
  <c r="D131" i="126"/>
  <c r="E131" i="126"/>
  <c r="F131" i="126"/>
  <c r="H131" i="126"/>
  <c r="I131" i="126"/>
  <c r="J131" i="126"/>
  <c r="C132" i="126"/>
  <c r="D132" i="126"/>
  <c r="E132" i="126"/>
  <c r="F132" i="126"/>
  <c r="H132" i="126"/>
  <c r="I132" i="126"/>
  <c r="J132" i="126"/>
  <c r="C133" i="126"/>
  <c r="D133" i="126"/>
  <c r="E133" i="126"/>
  <c r="F133" i="126"/>
  <c r="H133" i="126"/>
  <c r="I133" i="126"/>
  <c r="J133" i="126"/>
  <c r="C134" i="126"/>
  <c r="D134" i="126"/>
  <c r="E134" i="126"/>
  <c r="F134" i="126"/>
  <c r="H134" i="126"/>
  <c r="I134" i="126"/>
  <c r="J134" i="126"/>
  <c r="C135" i="126"/>
  <c r="D135" i="126"/>
  <c r="E135" i="126"/>
  <c r="F135" i="126"/>
  <c r="H135" i="126"/>
  <c r="I135" i="126"/>
  <c r="J135" i="126"/>
  <c r="C136" i="126"/>
  <c r="D136" i="126"/>
  <c r="E136" i="126"/>
  <c r="F136" i="126"/>
  <c r="H136" i="126"/>
  <c r="I136" i="126"/>
  <c r="J136" i="126"/>
  <c r="C137" i="126"/>
  <c r="D137" i="126"/>
  <c r="E137" i="126"/>
  <c r="F137" i="126"/>
  <c r="H137" i="126"/>
  <c r="I137" i="126"/>
  <c r="J137" i="126"/>
  <c r="C138" i="126"/>
  <c r="D138" i="126"/>
  <c r="E138" i="126"/>
  <c r="F138" i="126"/>
  <c r="H138" i="126"/>
  <c r="I138" i="126"/>
  <c r="J138" i="126"/>
  <c r="C139" i="126"/>
  <c r="D139" i="126"/>
  <c r="E139" i="126"/>
  <c r="F139" i="126"/>
  <c r="H139" i="126"/>
  <c r="I139" i="126"/>
  <c r="J139" i="126"/>
  <c r="C140" i="126"/>
  <c r="D140" i="126"/>
  <c r="E140" i="126"/>
  <c r="F140" i="126"/>
  <c r="H140" i="126"/>
  <c r="I140" i="126"/>
  <c r="J140" i="126"/>
  <c r="C141" i="126"/>
  <c r="D141" i="126"/>
  <c r="E141" i="126"/>
  <c r="F141" i="126"/>
  <c r="H141" i="126"/>
  <c r="I141" i="126"/>
  <c r="J141" i="126"/>
  <c r="C142" i="126"/>
  <c r="D142" i="126"/>
  <c r="E142" i="126"/>
  <c r="F142" i="126"/>
  <c r="H142" i="126"/>
  <c r="I142" i="126"/>
  <c r="J142" i="126"/>
  <c r="C143" i="126"/>
  <c r="D143" i="126"/>
  <c r="E143" i="126"/>
  <c r="F143" i="126"/>
  <c r="H143" i="126"/>
  <c r="I143" i="126"/>
  <c r="J143" i="126"/>
  <c r="C144" i="126"/>
  <c r="D144" i="126"/>
  <c r="E144" i="126"/>
  <c r="F144" i="126"/>
  <c r="H144" i="126"/>
  <c r="I144" i="126"/>
  <c r="J144" i="126"/>
  <c r="C145" i="126"/>
  <c r="D145" i="126"/>
  <c r="E145" i="126"/>
  <c r="F145" i="126"/>
  <c r="H145" i="126"/>
  <c r="I145" i="126"/>
  <c r="J145" i="126"/>
  <c r="C146" i="126"/>
  <c r="D146" i="126"/>
  <c r="E146" i="126"/>
  <c r="F146" i="126"/>
  <c r="H146" i="126"/>
  <c r="I146" i="126"/>
  <c r="J146" i="126"/>
  <c r="C147" i="126"/>
  <c r="D147" i="126"/>
  <c r="E147" i="126"/>
  <c r="F147" i="126"/>
  <c r="H147" i="126"/>
  <c r="I147" i="126"/>
  <c r="J147" i="126"/>
  <c r="C148" i="126"/>
  <c r="D148" i="126"/>
  <c r="E148" i="126"/>
  <c r="F148" i="126"/>
  <c r="H148" i="126"/>
  <c r="I148" i="126"/>
  <c r="J148" i="126"/>
  <c r="C149" i="126"/>
  <c r="D149" i="126"/>
  <c r="E149" i="126"/>
  <c r="F149" i="126"/>
  <c r="H149" i="126"/>
  <c r="I149" i="126"/>
  <c r="J149" i="126"/>
  <c r="C150" i="126"/>
  <c r="D150" i="126"/>
  <c r="E150" i="126"/>
  <c r="F150" i="126"/>
  <c r="H150" i="126"/>
  <c r="I150" i="126"/>
  <c r="J150" i="126"/>
  <c r="C151" i="126"/>
  <c r="D151" i="126"/>
  <c r="E151" i="126"/>
  <c r="F151" i="126"/>
  <c r="H151" i="126"/>
  <c r="I151" i="126"/>
  <c r="J151" i="126"/>
  <c r="C152" i="126"/>
  <c r="D152" i="126"/>
  <c r="E152" i="126"/>
  <c r="F152" i="126"/>
  <c r="H152" i="126"/>
  <c r="I152" i="126"/>
  <c r="J152" i="126"/>
  <c r="C153" i="126"/>
  <c r="D153" i="126"/>
  <c r="E153" i="126"/>
  <c r="F153" i="126"/>
  <c r="H153" i="126"/>
  <c r="I153" i="126"/>
  <c r="J153" i="126"/>
  <c r="C154" i="126"/>
  <c r="D154" i="126"/>
  <c r="E154" i="126"/>
  <c r="F154" i="126"/>
  <c r="H154" i="126"/>
  <c r="I154" i="126"/>
  <c r="J154" i="126"/>
  <c r="C155" i="126"/>
  <c r="D155" i="126"/>
  <c r="E155" i="126"/>
  <c r="F155" i="126"/>
  <c r="H155" i="126"/>
  <c r="I155" i="126"/>
  <c r="J155" i="126"/>
  <c r="C156" i="126"/>
  <c r="D156" i="126"/>
  <c r="E156" i="126"/>
  <c r="F156" i="126"/>
  <c r="H156" i="126"/>
  <c r="I156" i="126"/>
  <c r="J156" i="126"/>
  <c r="C157" i="126"/>
  <c r="D157" i="126"/>
  <c r="E157" i="126"/>
  <c r="F157" i="126"/>
  <c r="H157" i="126"/>
  <c r="I157" i="126"/>
  <c r="J157" i="126"/>
  <c r="C158" i="126"/>
  <c r="D158" i="126"/>
  <c r="E158" i="126"/>
  <c r="F158" i="126"/>
  <c r="H158" i="126"/>
  <c r="I158" i="126"/>
  <c r="J158" i="126"/>
  <c r="C159" i="126"/>
  <c r="D159" i="126"/>
  <c r="E159" i="126"/>
  <c r="F159" i="126"/>
  <c r="H159" i="126"/>
  <c r="I159" i="126"/>
  <c r="J159" i="126"/>
  <c r="C160" i="126"/>
  <c r="D160" i="126"/>
  <c r="E160" i="126"/>
  <c r="F160" i="126"/>
  <c r="H160" i="126"/>
  <c r="I160" i="126"/>
  <c r="J160" i="126"/>
  <c r="C161" i="126"/>
  <c r="D161" i="126"/>
  <c r="E161" i="126"/>
  <c r="F161" i="126"/>
  <c r="H161" i="126"/>
  <c r="I161" i="126"/>
  <c r="J161" i="126"/>
  <c r="C162" i="126"/>
  <c r="D162" i="126"/>
  <c r="E162" i="126"/>
  <c r="F162" i="126"/>
  <c r="H162" i="126"/>
  <c r="I162" i="126"/>
  <c r="J162" i="126"/>
  <c r="C163" i="126"/>
  <c r="D163" i="126"/>
  <c r="E163" i="126"/>
  <c r="F163" i="126"/>
  <c r="H163" i="126"/>
  <c r="I163" i="126"/>
  <c r="J163" i="126"/>
  <c r="C164" i="126"/>
  <c r="D164" i="126"/>
  <c r="E164" i="126"/>
  <c r="F164" i="126"/>
  <c r="H164" i="126"/>
  <c r="I164" i="126"/>
  <c r="J164" i="126"/>
  <c r="C165" i="126"/>
  <c r="D165" i="126"/>
  <c r="E165" i="126"/>
  <c r="F165" i="126"/>
  <c r="H165" i="126"/>
  <c r="I165" i="126"/>
  <c r="J165" i="126"/>
  <c r="C166" i="126"/>
  <c r="D166" i="126"/>
  <c r="E166" i="126"/>
  <c r="F166" i="126"/>
  <c r="H166" i="126"/>
  <c r="I166" i="126"/>
  <c r="J166" i="126"/>
  <c r="C167" i="126"/>
  <c r="D167" i="126"/>
  <c r="E167" i="126"/>
  <c r="F167" i="126"/>
  <c r="H167" i="126"/>
  <c r="I167" i="126"/>
  <c r="J167" i="126"/>
  <c r="C168" i="126"/>
  <c r="D168" i="126"/>
  <c r="E168" i="126"/>
  <c r="F168" i="126"/>
  <c r="H168" i="126"/>
  <c r="I168" i="126"/>
  <c r="J168" i="126"/>
  <c r="C169" i="126"/>
  <c r="D169" i="126"/>
  <c r="E169" i="126"/>
  <c r="F169" i="126"/>
  <c r="H169" i="126"/>
  <c r="I169" i="126"/>
  <c r="J169" i="126"/>
  <c r="C170" i="126"/>
  <c r="D170" i="126"/>
  <c r="E170" i="126"/>
  <c r="F170" i="126"/>
  <c r="H170" i="126"/>
  <c r="I170" i="126"/>
  <c r="J170" i="126"/>
  <c r="C171" i="126"/>
  <c r="D171" i="126"/>
  <c r="E171" i="126"/>
  <c r="F171" i="126"/>
  <c r="H171" i="126"/>
  <c r="I171" i="126"/>
  <c r="J171" i="126"/>
  <c r="C172" i="126"/>
  <c r="D172" i="126"/>
  <c r="E172" i="126"/>
  <c r="F172" i="126"/>
  <c r="H172" i="126"/>
  <c r="I172" i="126"/>
  <c r="J172" i="126"/>
  <c r="C173" i="126"/>
  <c r="D173" i="126"/>
  <c r="E173" i="126"/>
  <c r="F173" i="126"/>
  <c r="H173" i="126"/>
  <c r="I173" i="126"/>
  <c r="J173" i="126"/>
  <c r="C174" i="126"/>
  <c r="D174" i="126"/>
  <c r="E174" i="126"/>
  <c r="F174" i="126"/>
  <c r="H174" i="126"/>
  <c r="I174" i="126"/>
  <c r="J174" i="126"/>
  <c r="C175" i="126"/>
  <c r="D175" i="126"/>
  <c r="E175" i="126"/>
  <c r="F175" i="126"/>
  <c r="H175" i="126"/>
  <c r="I175" i="126"/>
  <c r="J175" i="126"/>
  <c r="C176" i="126"/>
  <c r="D176" i="126"/>
  <c r="E176" i="126"/>
  <c r="F176" i="126"/>
  <c r="H176" i="126"/>
  <c r="I176" i="126"/>
  <c r="J176" i="126"/>
  <c r="C177" i="126"/>
  <c r="D177" i="126"/>
  <c r="E177" i="126"/>
  <c r="F177" i="126"/>
  <c r="H177" i="126"/>
  <c r="I177" i="126"/>
  <c r="J177" i="126"/>
  <c r="C178" i="126"/>
  <c r="D178" i="126"/>
  <c r="E178" i="126"/>
  <c r="F178" i="126"/>
  <c r="H178" i="126"/>
  <c r="I178" i="126"/>
  <c r="J178" i="126"/>
  <c r="C179" i="126"/>
  <c r="D179" i="126"/>
  <c r="E179" i="126"/>
  <c r="F179" i="126"/>
  <c r="H179" i="126"/>
  <c r="I179" i="126"/>
  <c r="J179" i="126"/>
  <c r="C180" i="126"/>
  <c r="D180" i="126"/>
  <c r="E180" i="126"/>
  <c r="F180" i="126"/>
  <c r="H180" i="126"/>
  <c r="I180" i="126"/>
  <c r="J180" i="126"/>
  <c r="C181" i="126"/>
  <c r="D181" i="126"/>
  <c r="E181" i="126"/>
  <c r="F181" i="126"/>
  <c r="H181" i="126"/>
  <c r="I181" i="126"/>
  <c r="J181" i="126"/>
  <c r="C182" i="126"/>
  <c r="D182" i="126"/>
  <c r="E182" i="126"/>
  <c r="F182" i="126"/>
  <c r="H182" i="126"/>
  <c r="I182" i="126"/>
  <c r="J182" i="126"/>
  <c r="C183" i="126"/>
  <c r="D183" i="126"/>
  <c r="E183" i="126"/>
  <c r="F183" i="126"/>
  <c r="H183" i="126"/>
  <c r="I183" i="126"/>
  <c r="J183" i="126"/>
  <c r="C184" i="126"/>
  <c r="D184" i="126"/>
  <c r="E184" i="126"/>
  <c r="F184" i="126"/>
  <c r="H184" i="126"/>
  <c r="I184" i="126"/>
  <c r="J184" i="126"/>
  <c r="C185" i="126"/>
  <c r="D185" i="126"/>
  <c r="E185" i="126"/>
  <c r="F185" i="126"/>
  <c r="H185" i="126"/>
  <c r="I185" i="126"/>
  <c r="J185" i="126"/>
  <c r="C186" i="126"/>
  <c r="D186" i="126"/>
  <c r="E186" i="126"/>
  <c r="F186" i="126"/>
  <c r="H186" i="126"/>
  <c r="I186" i="126"/>
  <c r="J186" i="126"/>
  <c r="C187" i="126"/>
  <c r="D187" i="126"/>
  <c r="E187" i="126"/>
  <c r="F187" i="126"/>
  <c r="H187" i="126"/>
  <c r="I187" i="126"/>
  <c r="J187" i="126"/>
  <c r="C188" i="126"/>
  <c r="D188" i="126"/>
  <c r="E188" i="126"/>
  <c r="F188" i="126"/>
  <c r="H188" i="126"/>
  <c r="I188" i="126"/>
  <c r="J188" i="126"/>
  <c r="C189" i="126"/>
  <c r="D189" i="126"/>
  <c r="E189" i="126"/>
  <c r="F189" i="126"/>
  <c r="H189" i="126"/>
  <c r="I189" i="126"/>
  <c r="J189" i="126"/>
  <c r="C190" i="126"/>
  <c r="D190" i="126"/>
  <c r="E190" i="126"/>
  <c r="F190" i="126"/>
  <c r="H190" i="126"/>
  <c r="I190" i="126"/>
  <c r="J190" i="126"/>
  <c r="C191" i="126"/>
  <c r="D191" i="126"/>
  <c r="E191" i="126"/>
  <c r="F191" i="126"/>
  <c r="H191" i="126"/>
  <c r="I191" i="126"/>
  <c r="J191" i="126"/>
  <c r="C192" i="126"/>
  <c r="D192" i="126"/>
  <c r="E192" i="126"/>
  <c r="F192" i="126"/>
  <c r="H192" i="126"/>
  <c r="I192" i="126"/>
  <c r="J192" i="126"/>
  <c r="C193" i="126"/>
  <c r="D193" i="126"/>
  <c r="E193" i="126"/>
  <c r="F193" i="126"/>
  <c r="H193" i="126"/>
  <c r="I193" i="126"/>
  <c r="J193" i="126"/>
  <c r="C194" i="126"/>
  <c r="D194" i="126"/>
  <c r="E194" i="126"/>
  <c r="F194" i="126"/>
  <c r="H194" i="126"/>
  <c r="I194" i="126"/>
  <c r="J194" i="126"/>
  <c r="C195" i="126"/>
  <c r="D195" i="126"/>
  <c r="E195" i="126"/>
  <c r="F195" i="126"/>
  <c r="H195" i="126"/>
  <c r="I195" i="126"/>
  <c r="J195" i="126"/>
  <c r="C196" i="126"/>
  <c r="D196" i="126"/>
  <c r="E196" i="126"/>
  <c r="F196" i="126"/>
  <c r="H196" i="126"/>
  <c r="I196" i="126"/>
  <c r="J196" i="126"/>
  <c r="C197" i="126"/>
  <c r="D197" i="126"/>
  <c r="E197" i="126"/>
  <c r="F197" i="126"/>
  <c r="H197" i="126"/>
  <c r="I197" i="126"/>
  <c r="J197" i="126"/>
  <c r="C198" i="126"/>
  <c r="D198" i="126"/>
  <c r="E198" i="126"/>
  <c r="F198" i="126"/>
  <c r="H198" i="126"/>
  <c r="I198" i="126"/>
  <c r="J198" i="126"/>
  <c r="C199" i="126"/>
  <c r="D199" i="126"/>
  <c r="E199" i="126"/>
  <c r="F199" i="126"/>
  <c r="H199" i="126"/>
  <c r="I199" i="126"/>
  <c r="J199" i="126"/>
  <c r="C200" i="126"/>
  <c r="D200" i="126"/>
  <c r="E200" i="126"/>
  <c r="F200" i="126"/>
  <c r="H200" i="126"/>
  <c r="I200" i="126"/>
  <c r="J200" i="126"/>
  <c r="C201" i="126"/>
  <c r="D201" i="126"/>
  <c r="E201" i="126"/>
  <c r="F201" i="126"/>
  <c r="H201" i="126"/>
  <c r="I201" i="126"/>
  <c r="J201" i="126"/>
  <c r="C202" i="126"/>
  <c r="D202" i="126"/>
  <c r="E202" i="126"/>
  <c r="F202" i="126"/>
  <c r="H202" i="126"/>
  <c r="I202" i="126"/>
  <c r="J202" i="126"/>
  <c r="C203" i="126"/>
  <c r="D203" i="126"/>
  <c r="E203" i="126"/>
  <c r="F203" i="126"/>
  <c r="H203" i="126"/>
  <c r="I203" i="126"/>
  <c r="J203" i="126"/>
  <c r="C204" i="126"/>
  <c r="D204" i="126"/>
  <c r="E204" i="126"/>
  <c r="F204" i="126"/>
  <c r="H204" i="126"/>
  <c r="I204" i="126"/>
  <c r="J204" i="126"/>
  <c r="C205" i="126"/>
  <c r="D205" i="126"/>
  <c r="E205" i="126"/>
  <c r="F205" i="126"/>
  <c r="H205" i="126"/>
  <c r="I205" i="126"/>
  <c r="J205" i="126"/>
  <c r="C206" i="126"/>
  <c r="D206" i="126"/>
  <c r="E206" i="126"/>
  <c r="F206" i="126"/>
  <c r="H206" i="126"/>
  <c r="I206" i="126"/>
  <c r="J206" i="126"/>
  <c r="C207" i="126"/>
  <c r="D207" i="126"/>
  <c r="E207" i="126"/>
  <c r="F207" i="126"/>
  <c r="H207" i="126"/>
  <c r="I207" i="126"/>
  <c r="J207" i="126"/>
  <c r="C208" i="126"/>
  <c r="D208" i="126"/>
  <c r="E208" i="126"/>
  <c r="F208" i="126"/>
  <c r="H208" i="126"/>
  <c r="I208" i="126"/>
  <c r="J208" i="126"/>
  <c r="C209" i="126"/>
  <c r="D209" i="126"/>
  <c r="E209" i="126"/>
  <c r="F209" i="126"/>
  <c r="H209" i="126"/>
  <c r="I209" i="126"/>
  <c r="J209" i="126"/>
  <c r="C210" i="126"/>
  <c r="D210" i="126"/>
  <c r="E210" i="126"/>
  <c r="F210" i="126"/>
  <c r="H210" i="126"/>
  <c r="I210" i="126"/>
  <c r="J210" i="126"/>
  <c r="C211" i="126"/>
  <c r="D211" i="126"/>
  <c r="E211" i="126"/>
  <c r="F211" i="126"/>
  <c r="H211" i="126"/>
  <c r="I211" i="126"/>
  <c r="J211" i="126"/>
  <c r="C212" i="126"/>
  <c r="D212" i="126"/>
  <c r="E212" i="126"/>
  <c r="F212" i="126"/>
  <c r="H212" i="126"/>
  <c r="I212" i="126"/>
  <c r="J212" i="126"/>
  <c r="C213" i="126"/>
  <c r="D213" i="126"/>
  <c r="E213" i="126"/>
  <c r="F213" i="126"/>
  <c r="H213" i="126"/>
  <c r="I213" i="126"/>
  <c r="J213" i="126"/>
  <c r="C214" i="126"/>
  <c r="D214" i="126"/>
  <c r="E214" i="126"/>
  <c r="F214" i="126"/>
  <c r="H214" i="126"/>
  <c r="I214" i="126"/>
  <c r="J214" i="126"/>
  <c r="C215" i="126"/>
  <c r="D215" i="126"/>
  <c r="E215" i="126"/>
  <c r="F215" i="126"/>
  <c r="H215" i="126"/>
  <c r="I215" i="126"/>
  <c r="J215" i="126"/>
  <c r="C216" i="126"/>
  <c r="D216" i="126"/>
  <c r="E216" i="126"/>
  <c r="F216" i="126"/>
  <c r="H216" i="126"/>
  <c r="I216" i="126"/>
  <c r="J216" i="126"/>
  <c r="C217" i="126"/>
  <c r="D217" i="126"/>
  <c r="E217" i="126"/>
  <c r="F217" i="126"/>
  <c r="H217" i="126"/>
  <c r="I217" i="126"/>
  <c r="J217" i="126"/>
  <c r="C218" i="126"/>
  <c r="D218" i="126"/>
  <c r="E218" i="126"/>
  <c r="F218" i="126"/>
  <c r="H218" i="126"/>
  <c r="I218" i="126"/>
  <c r="J218" i="126"/>
  <c r="C219" i="126"/>
  <c r="D219" i="126"/>
  <c r="E219" i="126"/>
  <c r="F219" i="126"/>
  <c r="H219" i="126"/>
  <c r="I219" i="126"/>
  <c r="J219" i="126"/>
  <c r="C220" i="126"/>
  <c r="D220" i="126"/>
  <c r="E220" i="126"/>
  <c r="F220" i="126"/>
  <c r="H220" i="126"/>
  <c r="I220" i="126"/>
  <c r="J220" i="126"/>
  <c r="C221" i="126"/>
  <c r="D221" i="126"/>
  <c r="E221" i="126"/>
  <c r="F221" i="126"/>
  <c r="H221" i="126"/>
  <c r="I221" i="126"/>
  <c r="J221" i="126"/>
  <c r="C222" i="126"/>
  <c r="D222" i="126"/>
  <c r="E222" i="126"/>
  <c r="F222" i="126"/>
  <c r="H222" i="126"/>
  <c r="I222" i="126"/>
  <c r="J222" i="126"/>
  <c r="C223" i="126"/>
  <c r="D223" i="126"/>
  <c r="E223" i="126"/>
  <c r="F223" i="126"/>
  <c r="H223" i="126"/>
  <c r="I223" i="126"/>
  <c r="J223" i="126"/>
  <c r="C224" i="126"/>
  <c r="D224" i="126"/>
  <c r="E224" i="126"/>
  <c r="F224" i="126"/>
  <c r="H224" i="126"/>
  <c r="I224" i="126"/>
  <c r="J224" i="126"/>
  <c r="C225" i="126"/>
  <c r="D225" i="126"/>
  <c r="E225" i="126"/>
  <c r="F225" i="126"/>
  <c r="H225" i="126"/>
  <c r="I225" i="126"/>
  <c r="J225" i="126"/>
  <c r="C226" i="126"/>
  <c r="D226" i="126"/>
  <c r="E226" i="126"/>
  <c r="F226" i="126"/>
  <c r="H226" i="126"/>
  <c r="I226" i="126"/>
  <c r="J226" i="126"/>
  <c r="C227" i="126"/>
  <c r="D227" i="126"/>
  <c r="E227" i="126"/>
  <c r="F227" i="126"/>
  <c r="H227" i="126"/>
  <c r="I227" i="126"/>
  <c r="J227" i="126"/>
  <c r="C228" i="126"/>
  <c r="D228" i="126"/>
  <c r="E228" i="126"/>
  <c r="F228" i="126"/>
  <c r="H228" i="126"/>
  <c r="I228" i="126"/>
  <c r="J228" i="126"/>
  <c r="C229" i="126"/>
  <c r="D229" i="126"/>
  <c r="E229" i="126"/>
  <c r="F229" i="126"/>
  <c r="H229" i="126"/>
  <c r="I229" i="126"/>
  <c r="J229" i="126"/>
  <c r="C230" i="126"/>
  <c r="D230" i="126"/>
  <c r="E230" i="126"/>
  <c r="F230" i="126"/>
  <c r="H230" i="126"/>
  <c r="I230" i="126"/>
  <c r="J230" i="126"/>
  <c r="C231" i="126"/>
  <c r="D231" i="126"/>
  <c r="E231" i="126"/>
  <c r="F231" i="126"/>
  <c r="H231" i="126"/>
  <c r="I231" i="126"/>
  <c r="J231" i="126"/>
  <c r="C232" i="126"/>
  <c r="D232" i="126"/>
  <c r="E232" i="126"/>
  <c r="F232" i="126"/>
  <c r="H232" i="126"/>
  <c r="I232" i="126"/>
  <c r="J232" i="126"/>
  <c r="C233" i="126"/>
  <c r="D233" i="126"/>
  <c r="E233" i="126"/>
  <c r="F233" i="126"/>
  <c r="H233" i="126"/>
  <c r="I233" i="126"/>
  <c r="J233" i="126"/>
  <c r="C234" i="126"/>
  <c r="D234" i="126"/>
  <c r="E234" i="126"/>
  <c r="F234" i="126"/>
  <c r="H234" i="126"/>
  <c r="I234" i="126"/>
  <c r="J234" i="126"/>
  <c r="C235" i="126"/>
  <c r="D235" i="126"/>
  <c r="E235" i="126"/>
  <c r="F235" i="126"/>
  <c r="H235" i="126"/>
  <c r="I235" i="126"/>
  <c r="J235" i="126"/>
  <c r="C236" i="126"/>
  <c r="D236" i="126"/>
  <c r="E236" i="126"/>
  <c r="F236" i="126"/>
  <c r="H236" i="126"/>
  <c r="I236" i="126"/>
  <c r="J236" i="126"/>
  <c r="C237" i="126"/>
  <c r="D237" i="126"/>
  <c r="E237" i="126"/>
  <c r="F237" i="126"/>
  <c r="H237" i="126"/>
  <c r="I237" i="126"/>
  <c r="J237" i="126"/>
  <c r="C238" i="126"/>
  <c r="D238" i="126"/>
  <c r="E238" i="126"/>
  <c r="F238" i="126"/>
  <c r="H238" i="126"/>
  <c r="I238" i="126"/>
  <c r="J238" i="126"/>
  <c r="C239" i="126"/>
  <c r="D239" i="126"/>
  <c r="E239" i="126"/>
  <c r="F239" i="126"/>
  <c r="H239" i="126"/>
  <c r="I239" i="126"/>
  <c r="J239" i="126"/>
  <c r="C240" i="126"/>
  <c r="D240" i="126"/>
  <c r="E240" i="126"/>
  <c r="F240" i="126"/>
  <c r="H240" i="126"/>
  <c r="I240" i="126"/>
  <c r="J240" i="126"/>
  <c r="C241" i="126"/>
  <c r="D241" i="126"/>
  <c r="E241" i="126"/>
  <c r="F241" i="126"/>
  <c r="H241" i="126"/>
  <c r="I241" i="126"/>
  <c r="J241" i="126"/>
  <c r="C242" i="126"/>
  <c r="D242" i="126"/>
  <c r="E242" i="126"/>
  <c r="F242" i="126"/>
  <c r="H242" i="126"/>
  <c r="I242" i="126"/>
  <c r="J242" i="126"/>
  <c r="C243" i="126"/>
  <c r="D243" i="126"/>
  <c r="E243" i="126"/>
  <c r="F243" i="126"/>
  <c r="H243" i="126"/>
  <c r="I243" i="126"/>
  <c r="J243" i="126"/>
  <c r="C244" i="126"/>
  <c r="D244" i="126"/>
  <c r="E244" i="126"/>
  <c r="F244" i="126"/>
  <c r="H244" i="126"/>
  <c r="I244" i="126"/>
  <c r="J244" i="126"/>
  <c r="C245" i="126"/>
  <c r="D245" i="126"/>
  <c r="E245" i="126"/>
  <c r="F245" i="126"/>
  <c r="H245" i="126"/>
  <c r="I245" i="126"/>
  <c r="J245" i="126"/>
  <c r="C246" i="126"/>
  <c r="D246" i="126"/>
  <c r="E246" i="126"/>
  <c r="F246" i="126"/>
  <c r="H246" i="126"/>
  <c r="I246" i="126"/>
  <c r="J246" i="126"/>
  <c r="C247" i="126"/>
  <c r="D247" i="126"/>
  <c r="E247" i="126"/>
  <c r="F247" i="126"/>
  <c r="H247" i="126"/>
  <c r="I247" i="126"/>
  <c r="J247" i="126"/>
  <c r="C248" i="126"/>
  <c r="D248" i="126"/>
  <c r="E248" i="126"/>
  <c r="F248" i="126"/>
  <c r="H248" i="126"/>
  <c r="I248" i="126"/>
  <c r="J248" i="126"/>
  <c r="C249" i="126"/>
  <c r="D249" i="126"/>
  <c r="E249" i="126"/>
  <c r="F249" i="126"/>
  <c r="H249" i="126"/>
  <c r="I249" i="126"/>
  <c r="J249" i="126"/>
  <c r="C250" i="126"/>
  <c r="D250" i="126"/>
  <c r="E250" i="126"/>
  <c r="F250" i="126"/>
  <c r="H250" i="126"/>
  <c r="I250" i="126"/>
  <c r="J250" i="126"/>
  <c r="C251" i="126"/>
  <c r="D251" i="126"/>
  <c r="E251" i="126"/>
  <c r="F251" i="126"/>
  <c r="H251" i="126"/>
  <c r="I251" i="126"/>
  <c r="J251" i="126"/>
  <c r="C252" i="126"/>
  <c r="D252" i="126"/>
  <c r="E252" i="126"/>
  <c r="F252" i="126"/>
  <c r="H252" i="126"/>
  <c r="I252" i="126"/>
  <c r="J252" i="126"/>
  <c r="C253" i="126"/>
  <c r="D253" i="126"/>
  <c r="E253" i="126"/>
  <c r="F253" i="126"/>
  <c r="H253" i="126"/>
  <c r="I253" i="126"/>
  <c r="J253" i="126"/>
  <c r="C254" i="126"/>
  <c r="D254" i="126"/>
  <c r="E254" i="126"/>
  <c r="F254" i="126"/>
  <c r="H254" i="126"/>
  <c r="I254" i="126"/>
  <c r="J254" i="126"/>
  <c r="C255" i="126"/>
  <c r="D255" i="126"/>
  <c r="E255" i="126"/>
  <c r="F255" i="126"/>
  <c r="H255" i="126"/>
  <c r="I255" i="126"/>
  <c r="J255" i="126"/>
  <c r="C256" i="126"/>
  <c r="D256" i="126"/>
  <c r="E256" i="126"/>
  <c r="F256" i="126"/>
  <c r="H256" i="126"/>
  <c r="I256" i="126"/>
  <c r="J256" i="126"/>
  <c r="C257" i="126"/>
  <c r="D257" i="126"/>
  <c r="E257" i="126"/>
  <c r="F257" i="126"/>
  <c r="H257" i="126"/>
  <c r="I257" i="126"/>
  <c r="J257" i="126"/>
  <c r="C258" i="126"/>
  <c r="D258" i="126"/>
  <c r="E258" i="126"/>
  <c r="F258" i="126"/>
  <c r="H258" i="126"/>
  <c r="I258" i="126"/>
  <c r="J258" i="126"/>
  <c r="C259" i="126"/>
  <c r="D259" i="126"/>
  <c r="E259" i="126"/>
  <c r="F259" i="126"/>
  <c r="H259" i="126"/>
  <c r="I259" i="126"/>
  <c r="J259" i="126"/>
  <c r="C260" i="126"/>
  <c r="D260" i="126"/>
  <c r="E260" i="126"/>
  <c r="F260" i="126"/>
  <c r="H260" i="126"/>
  <c r="I260" i="126"/>
  <c r="J260" i="126"/>
  <c r="C261" i="126"/>
  <c r="D261" i="126"/>
  <c r="E261" i="126"/>
  <c r="F261" i="126"/>
  <c r="H261" i="126"/>
  <c r="I261" i="126"/>
  <c r="J261" i="126"/>
  <c r="C262" i="126"/>
  <c r="D262" i="126"/>
  <c r="E262" i="126"/>
  <c r="F262" i="126"/>
  <c r="H262" i="126"/>
  <c r="I262" i="126"/>
  <c r="J262" i="126"/>
  <c r="C263" i="126"/>
  <c r="D263" i="126"/>
  <c r="E263" i="126"/>
  <c r="F263" i="126"/>
  <c r="H263" i="126"/>
  <c r="I263" i="126"/>
  <c r="J263" i="126"/>
  <c r="C264" i="126"/>
  <c r="D264" i="126"/>
  <c r="E264" i="126"/>
  <c r="F264" i="126"/>
  <c r="H264" i="126"/>
  <c r="I264" i="126"/>
  <c r="J264" i="126"/>
  <c r="C265" i="126"/>
  <c r="D265" i="126"/>
  <c r="E265" i="126"/>
  <c r="F265" i="126"/>
  <c r="H265" i="126"/>
  <c r="I265" i="126"/>
  <c r="J265" i="126"/>
  <c r="C266" i="126"/>
  <c r="D266" i="126"/>
  <c r="E266" i="126"/>
  <c r="F266" i="126"/>
  <c r="H266" i="126"/>
  <c r="I266" i="126"/>
  <c r="J266" i="126"/>
  <c r="C267" i="126"/>
  <c r="D267" i="126"/>
  <c r="E267" i="126"/>
  <c r="F267" i="126"/>
  <c r="H267" i="126"/>
  <c r="I267" i="126"/>
  <c r="J267" i="126"/>
  <c r="C268" i="126"/>
  <c r="D268" i="126"/>
  <c r="E268" i="126"/>
  <c r="F268" i="126"/>
  <c r="H268" i="126"/>
  <c r="I268" i="126"/>
  <c r="J268" i="126"/>
  <c r="C269" i="126"/>
  <c r="D269" i="126"/>
  <c r="E269" i="126"/>
  <c r="F269" i="126"/>
  <c r="H269" i="126"/>
  <c r="I269" i="126"/>
  <c r="J269" i="126"/>
  <c r="C270" i="126"/>
  <c r="D270" i="126"/>
  <c r="E270" i="126"/>
  <c r="F270" i="126"/>
  <c r="H270" i="126"/>
  <c r="I270" i="126"/>
  <c r="J270" i="126"/>
  <c r="C271" i="126"/>
  <c r="D271" i="126"/>
  <c r="E271" i="126"/>
  <c r="F271" i="126"/>
  <c r="H271" i="126"/>
  <c r="I271" i="126"/>
  <c r="J271" i="126"/>
  <c r="C272" i="126"/>
  <c r="D272" i="126"/>
  <c r="E272" i="126"/>
  <c r="F272" i="126"/>
  <c r="H272" i="126"/>
  <c r="I272" i="126"/>
  <c r="J272" i="126"/>
  <c r="C273" i="126"/>
  <c r="D273" i="126"/>
  <c r="E273" i="126"/>
  <c r="F273" i="126"/>
  <c r="H273" i="126"/>
  <c r="I273" i="126"/>
  <c r="J273" i="126"/>
  <c r="C274" i="126"/>
  <c r="D274" i="126"/>
  <c r="E274" i="126"/>
  <c r="F274" i="126"/>
  <c r="H274" i="126"/>
  <c r="I274" i="126"/>
  <c r="J274" i="126"/>
  <c r="C275" i="126"/>
  <c r="D275" i="126"/>
  <c r="E275" i="126"/>
  <c r="F275" i="126"/>
  <c r="H275" i="126"/>
  <c r="I275" i="126"/>
  <c r="J275" i="126"/>
  <c r="C276" i="126"/>
  <c r="D276" i="126"/>
  <c r="E276" i="126"/>
  <c r="F276" i="126"/>
  <c r="H276" i="126"/>
  <c r="I276" i="126"/>
  <c r="J276" i="126"/>
  <c r="C277" i="126"/>
  <c r="D277" i="126"/>
  <c r="E277" i="126"/>
  <c r="F277" i="126"/>
  <c r="H277" i="126"/>
  <c r="I277" i="126"/>
  <c r="J277" i="126"/>
  <c r="C278" i="126"/>
  <c r="D278" i="126"/>
  <c r="E278" i="126"/>
  <c r="F278" i="126"/>
  <c r="H278" i="126"/>
  <c r="I278" i="126"/>
  <c r="J278" i="126"/>
  <c r="C279" i="126"/>
  <c r="D279" i="126"/>
  <c r="E279" i="126"/>
  <c r="F279" i="126"/>
  <c r="H279" i="126"/>
  <c r="I279" i="126"/>
  <c r="J279" i="126"/>
  <c r="C280" i="126"/>
  <c r="D280" i="126"/>
  <c r="E280" i="126"/>
  <c r="F280" i="126"/>
  <c r="H280" i="126"/>
  <c r="I280" i="126"/>
  <c r="J280" i="126"/>
  <c r="C281" i="126"/>
  <c r="D281" i="126"/>
  <c r="E281" i="126"/>
  <c r="F281" i="126"/>
  <c r="H281" i="126"/>
  <c r="I281" i="126"/>
  <c r="J281" i="126"/>
  <c r="C282" i="126"/>
  <c r="D282" i="126"/>
  <c r="E282" i="126"/>
  <c r="F282" i="126"/>
  <c r="H282" i="126"/>
  <c r="I282" i="126"/>
  <c r="J282" i="126"/>
  <c r="C283" i="126"/>
  <c r="D283" i="126"/>
  <c r="E283" i="126"/>
  <c r="F283" i="126"/>
  <c r="H283" i="126"/>
  <c r="I283" i="126"/>
  <c r="J283" i="126"/>
  <c r="C284" i="126"/>
  <c r="D284" i="126"/>
  <c r="E284" i="126"/>
  <c r="F284" i="126"/>
  <c r="H284" i="126"/>
  <c r="I284" i="126"/>
  <c r="J284" i="126"/>
  <c r="C285" i="126"/>
  <c r="D285" i="126"/>
  <c r="E285" i="126"/>
  <c r="F285" i="126"/>
  <c r="H285" i="126"/>
  <c r="I285" i="126"/>
  <c r="J285" i="126"/>
  <c r="C286" i="126"/>
  <c r="D286" i="126"/>
  <c r="E286" i="126"/>
  <c r="F286" i="126"/>
  <c r="H286" i="126"/>
  <c r="I286" i="126"/>
  <c r="J286" i="126"/>
  <c r="C287" i="126"/>
  <c r="D287" i="126"/>
  <c r="E287" i="126"/>
  <c r="F287" i="126"/>
  <c r="H287" i="126"/>
  <c r="I287" i="126"/>
  <c r="J287" i="126"/>
  <c r="C288" i="126"/>
  <c r="D288" i="126"/>
  <c r="E288" i="126"/>
  <c r="F288" i="126"/>
  <c r="H288" i="126"/>
  <c r="I288" i="126"/>
  <c r="J288" i="126"/>
  <c r="C289" i="126"/>
  <c r="D289" i="126"/>
  <c r="E289" i="126"/>
  <c r="F289" i="126"/>
  <c r="H289" i="126"/>
  <c r="I289" i="126"/>
  <c r="J289" i="126"/>
  <c r="C290" i="126"/>
  <c r="D290" i="126"/>
  <c r="E290" i="126"/>
  <c r="F290" i="126"/>
  <c r="H290" i="126"/>
  <c r="I290" i="126"/>
  <c r="J290" i="126"/>
  <c r="C291" i="126"/>
  <c r="D291" i="126"/>
  <c r="E291" i="126"/>
  <c r="F291" i="126"/>
  <c r="H291" i="126"/>
  <c r="I291" i="126"/>
  <c r="J291" i="126"/>
  <c r="C292" i="126"/>
  <c r="D292" i="126"/>
  <c r="E292" i="126"/>
  <c r="F292" i="126"/>
  <c r="H292" i="126"/>
  <c r="I292" i="126"/>
  <c r="J292" i="126"/>
  <c r="C293" i="126"/>
  <c r="D293" i="126"/>
  <c r="E293" i="126"/>
  <c r="F293" i="126"/>
  <c r="H293" i="126"/>
  <c r="I293" i="126"/>
  <c r="J293" i="126"/>
  <c r="C294" i="126"/>
  <c r="D294" i="126"/>
  <c r="E294" i="126"/>
  <c r="F294" i="126"/>
  <c r="H294" i="126"/>
  <c r="I294" i="126"/>
  <c r="J294" i="126"/>
  <c r="C295" i="126"/>
  <c r="D295" i="126"/>
  <c r="E295" i="126"/>
  <c r="F295" i="126"/>
  <c r="H295" i="126"/>
  <c r="I295" i="126"/>
  <c r="J295" i="126"/>
  <c r="C296" i="126"/>
  <c r="D296" i="126"/>
  <c r="E296" i="126"/>
  <c r="F296" i="126"/>
  <c r="H296" i="126"/>
  <c r="I296" i="126"/>
  <c r="J296" i="126"/>
  <c r="C297" i="126"/>
  <c r="D297" i="126"/>
  <c r="E297" i="126"/>
  <c r="F297" i="126"/>
  <c r="H297" i="126"/>
  <c r="I297" i="126"/>
  <c r="J297" i="126"/>
  <c r="C298" i="126"/>
  <c r="D298" i="126"/>
  <c r="E298" i="126"/>
  <c r="F298" i="126"/>
  <c r="H298" i="126"/>
  <c r="I298" i="126"/>
  <c r="J298" i="126"/>
  <c r="C299" i="126"/>
  <c r="D299" i="126"/>
  <c r="E299" i="126"/>
  <c r="F299" i="126"/>
  <c r="H299" i="126"/>
  <c r="I299" i="126"/>
  <c r="J299" i="126"/>
  <c r="C300" i="126"/>
  <c r="D300" i="126"/>
  <c r="E300" i="126"/>
  <c r="F300" i="126"/>
  <c r="H300" i="126"/>
  <c r="I300" i="126"/>
  <c r="J300" i="126"/>
  <c r="C301" i="126"/>
  <c r="D301" i="126"/>
  <c r="E301" i="126"/>
  <c r="F301" i="126"/>
  <c r="H301" i="126"/>
  <c r="I301" i="126"/>
  <c r="J301" i="126"/>
  <c r="C302" i="126"/>
  <c r="D302" i="126"/>
  <c r="E302" i="126"/>
  <c r="F302" i="126"/>
  <c r="H302" i="126"/>
  <c r="I302" i="126"/>
  <c r="J302" i="126"/>
  <c r="C303" i="126"/>
  <c r="D303" i="126"/>
  <c r="E303" i="126"/>
  <c r="F303" i="126"/>
  <c r="H303" i="126"/>
  <c r="I303" i="126"/>
  <c r="J303" i="126"/>
  <c r="C304" i="126"/>
  <c r="D304" i="126"/>
  <c r="E304" i="126"/>
  <c r="F304" i="126"/>
  <c r="H304" i="126"/>
  <c r="I304" i="126"/>
  <c r="J304" i="126"/>
  <c r="C305" i="126"/>
  <c r="D305" i="126"/>
  <c r="E305" i="126"/>
  <c r="F305" i="126"/>
  <c r="H305" i="126"/>
  <c r="I305" i="126"/>
  <c r="J305" i="126"/>
  <c r="C306" i="126"/>
  <c r="D306" i="126"/>
  <c r="E306" i="126"/>
  <c r="F306" i="126"/>
  <c r="H306" i="126"/>
  <c r="I306" i="126"/>
  <c r="J306" i="126"/>
  <c r="C307" i="126"/>
  <c r="D307" i="126"/>
  <c r="E307" i="126"/>
  <c r="F307" i="126"/>
  <c r="H307" i="126"/>
  <c r="I307" i="126"/>
  <c r="J307" i="126"/>
  <c r="C308" i="126"/>
  <c r="D308" i="126"/>
  <c r="E308" i="126"/>
  <c r="F308" i="126"/>
  <c r="H308" i="126"/>
  <c r="I308" i="126"/>
  <c r="J308" i="126"/>
  <c r="C309" i="126"/>
  <c r="D309" i="126"/>
  <c r="E309" i="126"/>
  <c r="F309" i="126"/>
  <c r="H309" i="126"/>
  <c r="I309" i="126"/>
  <c r="J309" i="126"/>
  <c r="C310" i="126"/>
  <c r="D310" i="126"/>
  <c r="E310" i="126"/>
  <c r="F310" i="126"/>
  <c r="H310" i="126"/>
  <c r="I310" i="126"/>
  <c r="J310" i="126"/>
  <c r="C311" i="126"/>
  <c r="D311" i="126"/>
  <c r="E311" i="126"/>
  <c r="F311" i="126"/>
  <c r="H311" i="126"/>
  <c r="I311" i="126"/>
  <c r="J311" i="126"/>
  <c r="C312" i="126"/>
  <c r="D312" i="126"/>
  <c r="E312" i="126"/>
  <c r="F312" i="126"/>
  <c r="H312" i="126"/>
  <c r="I312" i="126"/>
  <c r="J312" i="126"/>
  <c r="C313" i="126"/>
  <c r="D313" i="126"/>
  <c r="E313" i="126"/>
  <c r="F313" i="126"/>
  <c r="H313" i="126"/>
  <c r="I313" i="126"/>
  <c r="J313" i="126"/>
  <c r="C314" i="126"/>
  <c r="D314" i="126"/>
  <c r="E314" i="126"/>
  <c r="F314" i="126"/>
  <c r="H314" i="126"/>
  <c r="I314" i="126"/>
  <c r="J314" i="126"/>
  <c r="C315" i="126"/>
  <c r="D315" i="126"/>
  <c r="E315" i="126"/>
  <c r="F315" i="126"/>
  <c r="H315" i="126"/>
  <c r="I315" i="126"/>
  <c r="J315" i="126"/>
  <c r="C316" i="126"/>
  <c r="D316" i="126"/>
  <c r="E316" i="126"/>
  <c r="F316" i="126"/>
  <c r="H316" i="126"/>
  <c r="I316" i="126"/>
  <c r="J316" i="126"/>
  <c r="C317" i="126"/>
  <c r="D317" i="126"/>
  <c r="E317" i="126"/>
  <c r="F317" i="126"/>
  <c r="H317" i="126"/>
  <c r="I317" i="126"/>
  <c r="J317" i="126"/>
  <c r="C318" i="126"/>
  <c r="D318" i="126"/>
  <c r="E318" i="126"/>
  <c r="F318" i="126"/>
  <c r="H318" i="126"/>
  <c r="I318" i="126"/>
  <c r="J318" i="126"/>
  <c r="C319" i="126"/>
  <c r="D319" i="126"/>
  <c r="E319" i="126"/>
  <c r="F319" i="126"/>
  <c r="H319" i="126"/>
  <c r="I319" i="126"/>
  <c r="J319" i="126"/>
  <c r="C320" i="126"/>
  <c r="D320" i="126"/>
  <c r="E320" i="126"/>
  <c r="F320" i="126"/>
  <c r="H320" i="126"/>
  <c r="I320" i="126"/>
  <c r="J320" i="126"/>
  <c r="C321" i="126"/>
  <c r="D321" i="126"/>
  <c r="E321" i="126"/>
  <c r="F321" i="126"/>
  <c r="H321" i="126"/>
  <c r="I321" i="126"/>
  <c r="J321" i="126"/>
  <c r="C322" i="126"/>
  <c r="D322" i="126"/>
  <c r="E322" i="126"/>
  <c r="F322" i="126"/>
  <c r="H322" i="126"/>
  <c r="I322" i="126"/>
  <c r="J322" i="126"/>
  <c r="C323" i="126"/>
  <c r="D323" i="126"/>
  <c r="E323" i="126"/>
  <c r="F323" i="126"/>
  <c r="H323" i="126"/>
  <c r="I323" i="126"/>
  <c r="J323" i="126"/>
  <c r="C324" i="126"/>
  <c r="D324" i="126"/>
  <c r="E324" i="126"/>
  <c r="F324" i="126"/>
  <c r="H324" i="126"/>
  <c r="I324" i="126"/>
  <c r="J324" i="126"/>
  <c r="C325" i="126"/>
  <c r="D325" i="126"/>
  <c r="E325" i="126"/>
  <c r="F325" i="126"/>
  <c r="H325" i="126"/>
  <c r="I325" i="126"/>
  <c r="J325" i="126"/>
  <c r="C326" i="126"/>
  <c r="D326" i="126"/>
  <c r="E326" i="126"/>
  <c r="F326" i="126"/>
  <c r="H326" i="126"/>
  <c r="I326" i="126"/>
  <c r="J326" i="126"/>
  <c r="C327" i="126"/>
  <c r="D327" i="126"/>
  <c r="E327" i="126"/>
  <c r="F327" i="126"/>
  <c r="H327" i="126"/>
  <c r="I327" i="126"/>
  <c r="J327" i="126"/>
  <c r="C328" i="126"/>
  <c r="D328" i="126"/>
  <c r="E328" i="126"/>
  <c r="F328" i="126"/>
  <c r="H328" i="126"/>
  <c r="I328" i="126"/>
  <c r="J328" i="126"/>
  <c r="C329" i="126"/>
  <c r="D329" i="126"/>
  <c r="E329" i="126"/>
  <c r="F329" i="126"/>
  <c r="H329" i="126"/>
  <c r="I329" i="126"/>
  <c r="J329" i="126"/>
  <c r="C330" i="126"/>
  <c r="D330" i="126"/>
  <c r="E330" i="126"/>
  <c r="F330" i="126"/>
  <c r="H330" i="126"/>
  <c r="I330" i="126"/>
  <c r="J330" i="126"/>
  <c r="C331" i="126"/>
  <c r="D331" i="126"/>
  <c r="E331" i="126"/>
  <c r="F331" i="126"/>
  <c r="H331" i="126"/>
  <c r="I331" i="126"/>
  <c r="J331" i="126"/>
  <c r="C332" i="126"/>
  <c r="D332" i="126"/>
  <c r="E332" i="126"/>
  <c r="F332" i="126"/>
  <c r="H332" i="126"/>
  <c r="I332" i="126"/>
  <c r="J332" i="126"/>
  <c r="C333" i="126"/>
  <c r="D333" i="126"/>
  <c r="E333" i="126"/>
  <c r="F333" i="126"/>
  <c r="H333" i="126"/>
  <c r="I333" i="126"/>
  <c r="J333" i="126"/>
  <c r="C334" i="126"/>
  <c r="D334" i="126"/>
  <c r="E334" i="126"/>
  <c r="F334" i="126"/>
  <c r="H334" i="126"/>
  <c r="I334" i="126"/>
  <c r="J334" i="126"/>
  <c r="C335" i="126"/>
  <c r="D335" i="126"/>
  <c r="E335" i="126"/>
  <c r="F335" i="126"/>
  <c r="H335" i="126"/>
  <c r="I335" i="126"/>
  <c r="J335" i="126"/>
  <c r="C336" i="126"/>
  <c r="D336" i="126"/>
  <c r="E336" i="126"/>
  <c r="F336" i="126"/>
  <c r="H336" i="126"/>
  <c r="I336" i="126"/>
  <c r="J336" i="126"/>
  <c r="C337" i="126"/>
  <c r="D337" i="126"/>
  <c r="E337" i="126"/>
  <c r="F337" i="126"/>
  <c r="H337" i="126"/>
  <c r="I337" i="126"/>
  <c r="J337" i="126"/>
  <c r="C338" i="126"/>
  <c r="D338" i="126"/>
  <c r="E338" i="126"/>
  <c r="F338" i="126"/>
  <c r="H338" i="126"/>
  <c r="I338" i="126"/>
  <c r="J338" i="126"/>
  <c r="C339" i="126"/>
  <c r="D339" i="126"/>
  <c r="E339" i="126"/>
  <c r="F339" i="126"/>
  <c r="H339" i="126"/>
  <c r="I339" i="126"/>
  <c r="J339" i="126"/>
  <c r="C340" i="126"/>
  <c r="D340" i="126"/>
  <c r="E340" i="126"/>
  <c r="F340" i="126"/>
  <c r="H340" i="126"/>
  <c r="I340" i="126"/>
  <c r="J340" i="126"/>
  <c r="C341" i="126"/>
  <c r="D341" i="126"/>
  <c r="E341" i="126"/>
  <c r="F341" i="126"/>
  <c r="H341" i="126"/>
  <c r="I341" i="126"/>
  <c r="J341" i="126"/>
  <c r="C342" i="126"/>
  <c r="D342" i="126"/>
  <c r="E342" i="126"/>
  <c r="F342" i="126"/>
  <c r="H342" i="126"/>
  <c r="I342" i="126"/>
  <c r="J342" i="126"/>
  <c r="C343" i="126"/>
  <c r="D343" i="126"/>
  <c r="E343" i="126"/>
  <c r="F343" i="126"/>
  <c r="H343" i="126"/>
  <c r="I343" i="126"/>
  <c r="J343" i="126"/>
  <c r="C344" i="126"/>
  <c r="D344" i="126"/>
  <c r="E344" i="126"/>
  <c r="F344" i="126"/>
  <c r="H344" i="126"/>
  <c r="I344" i="126"/>
  <c r="J344" i="126"/>
  <c r="C345" i="126"/>
  <c r="D345" i="126"/>
  <c r="E345" i="126"/>
  <c r="F345" i="126"/>
  <c r="H345" i="126"/>
  <c r="I345" i="126"/>
  <c r="J345" i="126"/>
  <c r="C346" i="126"/>
  <c r="D346" i="126"/>
  <c r="E346" i="126"/>
  <c r="F346" i="126"/>
  <c r="H346" i="126"/>
  <c r="I346" i="126"/>
  <c r="J346" i="126"/>
  <c r="C347" i="126"/>
  <c r="D347" i="126"/>
  <c r="E347" i="126"/>
  <c r="F347" i="126"/>
  <c r="H347" i="126"/>
  <c r="I347" i="126"/>
  <c r="J347" i="126"/>
  <c r="C348" i="126"/>
  <c r="D348" i="126"/>
  <c r="E348" i="126"/>
  <c r="F348" i="126"/>
  <c r="H348" i="126"/>
  <c r="I348" i="126"/>
  <c r="J348" i="126"/>
  <c r="C349" i="126"/>
  <c r="D349" i="126"/>
  <c r="E349" i="126"/>
  <c r="F349" i="126"/>
  <c r="H349" i="126"/>
  <c r="I349" i="126"/>
  <c r="J349" i="126"/>
  <c r="C350" i="126"/>
  <c r="D350" i="126"/>
  <c r="E350" i="126"/>
  <c r="F350" i="126"/>
  <c r="H350" i="126"/>
  <c r="I350" i="126"/>
  <c r="J350" i="126"/>
  <c r="C351" i="126"/>
  <c r="D351" i="126"/>
  <c r="E351" i="126"/>
  <c r="F351" i="126"/>
  <c r="H351" i="126"/>
  <c r="I351" i="126"/>
  <c r="J351" i="126"/>
  <c r="C352" i="126"/>
  <c r="D352" i="126"/>
  <c r="E352" i="126"/>
  <c r="F352" i="126"/>
  <c r="H352" i="126"/>
  <c r="I352" i="126"/>
  <c r="J352" i="126"/>
  <c r="C353" i="126"/>
  <c r="D353" i="126"/>
  <c r="E353" i="126"/>
  <c r="F353" i="126"/>
  <c r="H353" i="126"/>
  <c r="I353" i="126"/>
  <c r="J353" i="126"/>
  <c r="C354" i="126"/>
  <c r="D354" i="126"/>
  <c r="E354" i="126"/>
  <c r="F354" i="126"/>
  <c r="H354" i="126"/>
  <c r="I354" i="126"/>
  <c r="J354" i="126"/>
  <c r="C355" i="126"/>
  <c r="D355" i="126"/>
  <c r="E355" i="126"/>
  <c r="F355" i="126"/>
  <c r="H355" i="126"/>
  <c r="I355" i="126"/>
  <c r="J355" i="126"/>
  <c r="C356" i="126"/>
  <c r="D356" i="126"/>
  <c r="E356" i="126"/>
  <c r="F356" i="126"/>
  <c r="H356" i="126"/>
  <c r="I356" i="126"/>
  <c r="J356" i="126"/>
  <c r="C357" i="126"/>
  <c r="D357" i="126"/>
  <c r="E357" i="126"/>
  <c r="F357" i="126"/>
  <c r="H357" i="126"/>
  <c r="I357" i="126"/>
  <c r="J357" i="126"/>
  <c r="C358" i="126"/>
  <c r="D358" i="126"/>
  <c r="E358" i="126"/>
  <c r="F358" i="126"/>
  <c r="H358" i="126"/>
  <c r="I358" i="126"/>
  <c r="J358" i="126"/>
  <c r="C359" i="126"/>
  <c r="D359" i="126"/>
  <c r="E359" i="126"/>
  <c r="F359" i="126"/>
  <c r="H359" i="126"/>
  <c r="I359" i="126"/>
  <c r="J359" i="126"/>
  <c r="C360" i="126"/>
  <c r="D360" i="126"/>
  <c r="E360" i="126"/>
  <c r="F360" i="126"/>
  <c r="H360" i="126"/>
  <c r="I360" i="126"/>
  <c r="J360" i="126"/>
  <c r="C361" i="126"/>
  <c r="D361" i="126"/>
  <c r="E361" i="126"/>
  <c r="F361" i="126"/>
  <c r="H361" i="126"/>
  <c r="I361" i="126"/>
  <c r="J361" i="126"/>
  <c r="C362" i="126"/>
  <c r="D362" i="126"/>
  <c r="E362" i="126"/>
  <c r="F362" i="126"/>
  <c r="H362" i="126"/>
  <c r="I362" i="126"/>
  <c r="J362" i="126"/>
  <c r="C363" i="126"/>
  <c r="D363" i="126"/>
  <c r="E363" i="126"/>
  <c r="F363" i="126"/>
  <c r="H363" i="126"/>
  <c r="I363" i="126"/>
  <c r="J363" i="126"/>
  <c r="C364" i="126"/>
  <c r="D364" i="126"/>
  <c r="E364" i="126"/>
  <c r="F364" i="126"/>
  <c r="H364" i="126"/>
  <c r="I364" i="126"/>
  <c r="J364" i="126"/>
  <c r="C365" i="126"/>
  <c r="D365" i="126"/>
  <c r="E365" i="126"/>
  <c r="F365" i="126"/>
  <c r="H365" i="126"/>
  <c r="I365" i="126"/>
  <c r="J365" i="126"/>
  <c r="C366" i="126"/>
  <c r="D366" i="126"/>
  <c r="E366" i="126"/>
  <c r="F366" i="126"/>
  <c r="H366" i="126"/>
  <c r="I366" i="126"/>
  <c r="J366" i="126"/>
  <c r="C367" i="126"/>
  <c r="D367" i="126"/>
  <c r="E367" i="126"/>
  <c r="F367" i="126"/>
  <c r="H367" i="126"/>
  <c r="I367" i="126"/>
  <c r="J367" i="126"/>
  <c r="C368" i="126"/>
  <c r="D368" i="126"/>
  <c r="E368" i="126"/>
  <c r="F368" i="126"/>
  <c r="H368" i="126"/>
  <c r="I368" i="126"/>
  <c r="J368" i="126"/>
  <c r="C369" i="126"/>
  <c r="D369" i="126"/>
  <c r="E369" i="126"/>
  <c r="F369" i="126"/>
  <c r="H369" i="126"/>
  <c r="I369" i="126"/>
  <c r="J369" i="126"/>
  <c r="C370" i="126"/>
  <c r="D370" i="126"/>
  <c r="E370" i="126"/>
  <c r="F370" i="126"/>
  <c r="H370" i="126"/>
  <c r="I370" i="126"/>
  <c r="J370" i="126"/>
  <c r="C371" i="126"/>
  <c r="D371" i="126"/>
  <c r="E371" i="126"/>
  <c r="F371" i="126"/>
  <c r="H371" i="126"/>
  <c r="I371" i="126"/>
  <c r="J371" i="126"/>
  <c r="C372" i="126"/>
  <c r="D372" i="126"/>
  <c r="E372" i="126"/>
  <c r="F372" i="126"/>
  <c r="H372" i="126"/>
  <c r="I372" i="126"/>
  <c r="J372" i="126"/>
  <c r="C373" i="126"/>
  <c r="D373" i="126"/>
  <c r="E373" i="126"/>
  <c r="F373" i="126"/>
  <c r="H373" i="126"/>
  <c r="I373" i="126"/>
  <c r="J373" i="126"/>
  <c r="C374" i="126"/>
  <c r="D374" i="126"/>
  <c r="E374" i="126"/>
  <c r="F374" i="126"/>
  <c r="H374" i="126"/>
  <c r="I374" i="126"/>
  <c r="J374" i="126"/>
  <c r="C375" i="126"/>
  <c r="D375" i="126"/>
  <c r="E375" i="126"/>
  <c r="F375" i="126"/>
  <c r="H375" i="126"/>
  <c r="I375" i="126"/>
  <c r="J375" i="126"/>
  <c r="C376" i="126"/>
  <c r="D376" i="126"/>
  <c r="E376" i="126"/>
  <c r="F376" i="126"/>
  <c r="H376" i="126"/>
  <c r="I376" i="126"/>
  <c r="J376" i="126"/>
  <c r="C377" i="126"/>
  <c r="D377" i="126"/>
  <c r="E377" i="126"/>
  <c r="F377" i="126"/>
  <c r="H377" i="126"/>
  <c r="I377" i="126"/>
  <c r="J377" i="126"/>
  <c r="C378" i="126"/>
  <c r="D378" i="126"/>
  <c r="E378" i="126"/>
  <c r="F378" i="126"/>
  <c r="H378" i="126"/>
  <c r="I378" i="126"/>
  <c r="J378" i="126"/>
  <c r="C379" i="126"/>
  <c r="D379" i="126"/>
  <c r="E379" i="126"/>
  <c r="F379" i="126"/>
  <c r="H379" i="126"/>
  <c r="I379" i="126"/>
  <c r="J379" i="126"/>
  <c r="C380" i="126"/>
  <c r="D380" i="126"/>
  <c r="E380" i="126"/>
  <c r="F380" i="126"/>
  <c r="H380" i="126"/>
  <c r="I380" i="126"/>
  <c r="J380" i="126"/>
  <c r="C381" i="126"/>
  <c r="D381" i="126"/>
  <c r="E381" i="126"/>
  <c r="F381" i="126"/>
  <c r="H381" i="126"/>
  <c r="I381" i="126"/>
  <c r="J381" i="126"/>
  <c r="C382" i="126"/>
  <c r="D382" i="126"/>
  <c r="E382" i="126"/>
  <c r="F382" i="126"/>
  <c r="H382" i="126"/>
  <c r="I382" i="126"/>
  <c r="J382" i="126"/>
  <c r="C383" i="126"/>
  <c r="D383" i="126"/>
  <c r="E383" i="126"/>
  <c r="F383" i="126"/>
  <c r="H383" i="126"/>
  <c r="I383" i="126"/>
  <c r="J383" i="126"/>
  <c r="C384" i="126"/>
  <c r="D384" i="126"/>
  <c r="E384" i="126"/>
  <c r="F384" i="126"/>
  <c r="H384" i="126"/>
  <c r="I384" i="126"/>
  <c r="J384" i="126"/>
  <c r="C385" i="126"/>
  <c r="D385" i="126"/>
  <c r="E385" i="126"/>
  <c r="F385" i="126"/>
  <c r="H385" i="126"/>
  <c r="I385" i="126"/>
  <c r="J385" i="126"/>
  <c r="C386" i="126"/>
  <c r="D386" i="126"/>
  <c r="E386" i="126"/>
  <c r="F386" i="126"/>
  <c r="H386" i="126"/>
  <c r="I386" i="126"/>
  <c r="J386" i="126"/>
  <c r="C387" i="126"/>
  <c r="D387" i="126"/>
  <c r="E387" i="126"/>
  <c r="F387" i="126"/>
  <c r="H387" i="126"/>
  <c r="I387" i="126"/>
  <c r="J387" i="126"/>
  <c r="C388" i="126"/>
  <c r="D388" i="126"/>
  <c r="E388" i="126"/>
  <c r="F388" i="126"/>
  <c r="H388" i="126"/>
  <c r="I388" i="126"/>
  <c r="J388" i="126"/>
  <c r="C389" i="126"/>
  <c r="D389" i="126"/>
  <c r="E389" i="126"/>
  <c r="F389" i="126"/>
  <c r="H389" i="126"/>
  <c r="I389" i="126"/>
  <c r="J389" i="126"/>
  <c r="C390" i="126"/>
  <c r="D390" i="126"/>
  <c r="E390" i="126"/>
  <c r="F390" i="126"/>
  <c r="H390" i="126"/>
  <c r="I390" i="126"/>
  <c r="J390" i="126"/>
  <c r="C391" i="126"/>
  <c r="D391" i="126"/>
  <c r="E391" i="126"/>
  <c r="F391" i="126"/>
  <c r="H391" i="126"/>
  <c r="I391" i="126"/>
  <c r="J391" i="126"/>
  <c r="C392" i="126"/>
  <c r="D392" i="126"/>
  <c r="E392" i="126"/>
  <c r="F392" i="126"/>
  <c r="H392" i="126"/>
  <c r="I392" i="126"/>
  <c r="J392" i="126"/>
  <c r="C393" i="126"/>
  <c r="D393" i="126"/>
  <c r="E393" i="126"/>
  <c r="F393" i="126"/>
  <c r="H393" i="126"/>
  <c r="I393" i="126"/>
  <c r="J393" i="126"/>
  <c r="C394" i="126"/>
  <c r="D394" i="126"/>
  <c r="E394" i="126"/>
  <c r="F394" i="126"/>
  <c r="H394" i="126"/>
  <c r="I394" i="126"/>
  <c r="J394" i="126"/>
  <c r="C395" i="126"/>
  <c r="D395" i="126"/>
  <c r="E395" i="126"/>
  <c r="F395" i="126"/>
  <c r="H395" i="126"/>
  <c r="I395" i="126"/>
  <c r="J395" i="126"/>
  <c r="C396" i="126"/>
  <c r="D396" i="126"/>
  <c r="E396" i="126"/>
  <c r="F396" i="126"/>
  <c r="H396" i="126"/>
  <c r="I396" i="126"/>
  <c r="J396" i="126"/>
  <c r="C397" i="126"/>
  <c r="D397" i="126"/>
  <c r="E397" i="126"/>
  <c r="F397" i="126"/>
  <c r="H397" i="126"/>
  <c r="I397" i="126"/>
  <c r="J397" i="126"/>
  <c r="C398" i="126"/>
  <c r="D398" i="126"/>
  <c r="E398" i="126"/>
  <c r="F398" i="126"/>
  <c r="H398" i="126"/>
  <c r="I398" i="126"/>
  <c r="J398" i="126"/>
  <c r="C399" i="126"/>
  <c r="D399" i="126"/>
  <c r="E399" i="126"/>
  <c r="F399" i="126"/>
  <c r="H399" i="126"/>
  <c r="I399" i="126"/>
  <c r="J399" i="126"/>
  <c r="C400" i="126"/>
  <c r="D400" i="126"/>
  <c r="E400" i="126"/>
  <c r="F400" i="126"/>
  <c r="H400" i="126"/>
  <c r="I400" i="126"/>
  <c r="J400" i="126"/>
  <c r="C401" i="126"/>
  <c r="D401" i="126"/>
  <c r="E401" i="126"/>
  <c r="F401" i="126"/>
  <c r="H401" i="126"/>
  <c r="I401" i="126"/>
  <c r="J401" i="126"/>
  <c r="C402" i="126"/>
  <c r="D402" i="126"/>
  <c r="E402" i="126"/>
  <c r="F402" i="126"/>
  <c r="H402" i="126"/>
  <c r="I402" i="126"/>
  <c r="J402" i="126"/>
  <c r="C403" i="126"/>
  <c r="D403" i="126"/>
  <c r="E403" i="126"/>
  <c r="F403" i="126"/>
  <c r="H403" i="126"/>
  <c r="I403" i="126"/>
  <c r="J403" i="126"/>
  <c r="C404" i="126"/>
  <c r="D404" i="126"/>
  <c r="E404" i="126"/>
  <c r="F404" i="126"/>
  <c r="H404" i="126"/>
  <c r="I404" i="126"/>
  <c r="J404" i="126"/>
  <c r="C405" i="126"/>
  <c r="D405" i="126"/>
  <c r="E405" i="126"/>
  <c r="F405" i="126"/>
  <c r="H405" i="126"/>
  <c r="I405" i="126"/>
  <c r="J405" i="126"/>
  <c r="C406" i="126"/>
  <c r="D406" i="126"/>
  <c r="E406" i="126"/>
  <c r="F406" i="126"/>
  <c r="H406" i="126"/>
  <c r="I406" i="126"/>
  <c r="J406" i="126"/>
  <c r="C407" i="126"/>
  <c r="D407" i="126"/>
  <c r="E407" i="126"/>
  <c r="F407" i="126"/>
  <c r="H407" i="126"/>
  <c r="I407" i="126"/>
  <c r="J407" i="126"/>
  <c r="E408" i="126"/>
  <c r="C409" i="126"/>
  <c r="D409" i="126"/>
  <c r="E409" i="126"/>
  <c r="T4" i="127"/>
  <c r="S5" i="127"/>
  <c r="T5" i="127"/>
  <c r="S6" i="127"/>
  <c r="T6" i="127"/>
  <c r="H8" i="127"/>
  <c r="T9" i="127"/>
  <c r="H10" i="127"/>
  <c r="T10" i="127"/>
  <c r="T15" i="127"/>
  <c r="T16" i="127"/>
  <c r="I17" i="127"/>
  <c r="J17" i="127"/>
  <c r="T17" i="127"/>
  <c r="F18" i="127"/>
  <c r="T18" i="127"/>
  <c r="J19" i="127"/>
  <c r="T19" i="127"/>
  <c r="J20" i="127"/>
  <c r="T20" i="127"/>
  <c r="J21" i="127"/>
  <c r="T21" i="127"/>
  <c r="B22" i="127"/>
  <c r="J23" i="127"/>
  <c r="J24" i="127"/>
  <c r="T24" i="127"/>
  <c r="J25" i="127"/>
  <c r="J26" i="127"/>
  <c r="F27" i="127"/>
  <c r="H27" i="127"/>
  <c r="I27" i="127"/>
  <c r="J27" i="127"/>
  <c r="J28" i="127"/>
  <c r="H29" i="127"/>
  <c r="I29" i="127"/>
  <c r="J29" i="127"/>
  <c r="T29" i="127"/>
  <c r="H30" i="127"/>
  <c r="I30" i="127"/>
  <c r="J30" i="127"/>
  <c r="T30" i="127"/>
  <c r="J31" i="127"/>
  <c r="T31" i="127"/>
  <c r="B32" i="127"/>
  <c r="H32" i="127"/>
  <c r="T32" i="127"/>
  <c r="F33" i="127"/>
  <c r="F34" i="127"/>
  <c r="H34" i="127"/>
  <c r="I34" i="127"/>
  <c r="J34" i="127"/>
  <c r="F35" i="127"/>
  <c r="H35" i="127"/>
  <c r="I35" i="127"/>
  <c r="J35" i="127"/>
  <c r="J36" i="127"/>
  <c r="H37" i="127"/>
  <c r="I37" i="127"/>
  <c r="J37" i="127"/>
  <c r="B38" i="127"/>
  <c r="H38" i="127"/>
  <c r="H40" i="127"/>
  <c r="F41" i="127"/>
  <c r="O41" i="127"/>
  <c r="S41" i="127"/>
  <c r="B42" i="127"/>
  <c r="H42" i="127"/>
  <c r="O42" i="127"/>
  <c r="S42" i="127"/>
  <c r="F47" i="127"/>
  <c r="C48" i="127"/>
  <c r="D48" i="127"/>
  <c r="E48" i="127"/>
  <c r="F48" i="127"/>
  <c r="H48" i="127"/>
  <c r="I48" i="127"/>
  <c r="J48" i="127"/>
  <c r="V48" i="127"/>
  <c r="W48" i="127"/>
  <c r="X48" i="127"/>
  <c r="C49" i="127"/>
  <c r="D49" i="127"/>
  <c r="E49" i="127"/>
  <c r="F49" i="127"/>
  <c r="H49" i="127"/>
  <c r="I49" i="127"/>
  <c r="J49" i="127"/>
  <c r="C50" i="127"/>
  <c r="D50" i="127"/>
  <c r="E50" i="127"/>
  <c r="F50" i="127"/>
  <c r="H50" i="127"/>
  <c r="I50" i="127"/>
  <c r="J50" i="127"/>
  <c r="C51" i="127"/>
  <c r="D51" i="127"/>
  <c r="E51" i="127"/>
  <c r="F51" i="127"/>
  <c r="H51" i="127"/>
  <c r="I51" i="127"/>
  <c r="J51" i="127"/>
  <c r="C52" i="127"/>
  <c r="D52" i="127"/>
  <c r="E52" i="127"/>
  <c r="F52" i="127"/>
  <c r="H52" i="127"/>
  <c r="I52" i="127"/>
  <c r="J52" i="127"/>
  <c r="T52" i="127"/>
  <c r="X52" i="127"/>
  <c r="C53" i="127"/>
  <c r="D53" i="127"/>
  <c r="E53" i="127"/>
  <c r="F53" i="127"/>
  <c r="H53" i="127"/>
  <c r="I53" i="127"/>
  <c r="J53" i="127"/>
  <c r="C54" i="127"/>
  <c r="D54" i="127"/>
  <c r="E54" i="127"/>
  <c r="F54" i="127"/>
  <c r="H54" i="127"/>
  <c r="I54" i="127"/>
  <c r="J54" i="127"/>
  <c r="C55" i="127"/>
  <c r="D55" i="127"/>
  <c r="E55" i="127"/>
  <c r="F55" i="127"/>
  <c r="H55" i="127"/>
  <c r="I55" i="127"/>
  <c r="J55" i="127"/>
  <c r="W55" i="127"/>
  <c r="C56" i="127"/>
  <c r="D56" i="127"/>
  <c r="E56" i="127"/>
  <c r="F56" i="127"/>
  <c r="H56" i="127"/>
  <c r="I56" i="127"/>
  <c r="J56" i="127"/>
  <c r="C57" i="127"/>
  <c r="D57" i="127"/>
  <c r="E57" i="127"/>
  <c r="F57" i="127"/>
  <c r="H57" i="127"/>
  <c r="I57" i="127"/>
  <c r="J57" i="127"/>
  <c r="V57" i="127"/>
  <c r="C58" i="127"/>
  <c r="D58" i="127"/>
  <c r="E58" i="127"/>
  <c r="F58" i="127"/>
  <c r="H58" i="127"/>
  <c r="I58" i="127"/>
  <c r="J58" i="127"/>
  <c r="C59" i="127"/>
  <c r="D59" i="127"/>
  <c r="E59" i="127"/>
  <c r="F59" i="127"/>
  <c r="H59" i="127"/>
  <c r="I59" i="127"/>
  <c r="J59" i="127"/>
  <c r="T59" i="127"/>
  <c r="C60" i="127"/>
  <c r="D60" i="127"/>
  <c r="E60" i="127"/>
  <c r="F60" i="127"/>
  <c r="H60" i="127"/>
  <c r="I60" i="127"/>
  <c r="J60" i="127"/>
  <c r="C61" i="127"/>
  <c r="D61" i="127"/>
  <c r="E61" i="127"/>
  <c r="F61" i="127"/>
  <c r="H61" i="127"/>
  <c r="I61" i="127"/>
  <c r="J61" i="127"/>
  <c r="T61" i="127"/>
  <c r="V61" i="127"/>
  <c r="C62" i="127"/>
  <c r="D62" i="127"/>
  <c r="E62" i="127"/>
  <c r="F62" i="127"/>
  <c r="H62" i="127"/>
  <c r="I62" i="127"/>
  <c r="J62" i="127"/>
  <c r="T62" i="127"/>
  <c r="C63" i="127"/>
  <c r="D63" i="127"/>
  <c r="E63" i="127"/>
  <c r="F63" i="127"/>
  <c r="H63" i="127"/>
  <c r="I63" i="127"/>
  <c r="J63" i="127"/>
  <c r="C64" i="127"/>
  <c r="D64" i="127"/>
  <c r="E64" i="127"/>
  <c r="F64" i="127"/>
  <c r="H64" i="127"/>
  <c r="I64" i="127"/>
  <c r="J64" i="127"/>
  <c r="V64" i="127"/>
  <c r="C65" i="127"/>
  <c r="D65" i="127"/>
  <c r="E65" i="127"/>
  <c r="F65" i="127"/>
  <c r="H65" i="127"/>
  <c r="I65" i="127"/>
  <c r="J65" i="127"/>
  <c r="T65" i="127"/>
  <c r="C66" i="127"/>
  <c r="D66" i="127"/>
  <c r="E66" i="127"/>
  <c r="F66" i="127"/>
  <c r="H66" i="127"/>
  <c r="I66" i="127"/>
  <c r="J66" i="127"/>
  <c r="C67" i="127"/>
  <c r="D67" i="127"/>
  <c r="E67" i="127"/>
  <c r="F67" i="127"/>
  <c r="H67" i="127"/>
  <c r="I67" i="127"/>
  <c r="J67" i="127"/>
  <c r="T67" i="127"/>
  <c r="V67" i="127"/>
  <c r="C68" i="127"/>
  <c r="D68" i="127"/>
  <c r="E68" i="127"/>
  <c r="F68" i="127"/>
  <c r="H68" i="127"/>
  <c r="I68" i="127"/>
  <c r="J68" i="127"/>
  <c r="T68" i="127"/>
  <c r="C69" i="127"/>
  <c r="D69" i="127"/>
  <c r="E69" i="127"/>
  <c r="F69" i="127"/>
  <c r="H69" i="127"/>
  <c r="I69" i="127"/>
  <c r="J69" i="127"/>
  <c r="C70" i="127"/>
  <c r="D70" i="127"/>
  <c r="E70" i="127"/>
  <c r="F70" i="127"/>
  <c r="H70" i="127"/>
  <c r="I70" i="127"/>
  <c r="J70" i="127"/>
  <c r="C71" i="127"/>
  <c r="D71" i="127"/>
  <c r="E71" i="127"/>
  <c r="F71" i="127"/>
  <c r="H71" i="127"/>
  <c r="I71" i="127"/>
  <c r="J71" i="127"/>
  <c r="C72" i="127"/>
  <c r="D72" i="127"/>
  <c r="E72" i="127"/>
  <c r="F72" i="127"/>
  <c r="H72" i="127"/>
  <c r="I72" i="127"/>
  <c r="J72" i="127"/>
  <c r="C73" i="127"/>
  <c r="D73" i="127"/>
  <c r="E73" i="127"/>
  <c r="F73" i="127"/>
  <c r="H73" i="127"/>
  <c r="I73" i="127"/>
  <c r="J73" i="127"/>
  <c r="C74" i="127"/>
  <c r="D74" i="127"/>
  <c r="E74" i="127"/>
  <c r="F74" i="127"/>
  <c r="H74" i="127"/>
  <c r="I74" i="127"/>
  <c r="J74" i="127"/>
  <c r="C75" i="127"/>
  <c r="D75" i="127"/>
  <c r="E75" i="127"/>
  <c r="F75" i="127"/>
  <c r="H75" i="127"/>
  <c r="I75" i="127"/>
  <c r="J75" i="127"/>
  <c r="C76" i="127"/>
  <c r="D76" i="127"/>
  <c r="E76" i="127"/>
  <c r="F76" i="127"/>
  <c r="H76" i="127"/>
  <c r="I76" i="127"/>
  <c r="J76" i="127"/>
  <c r="C77" i="127"/>
  <c r="D77" i="127"/>
  <c r="E77" i="127"/>
  <c r="F77" i="127"/>
  <c r="H77" i="127"/>
  <c r="I77" i="127"/>
  <c r="J77" i="127"/>
  <c r="C78" i="127"/>
  <c r="D78" i="127"/>
  <c r="E78" i="127"/>
  <c r="F78" i="127"/>
  <c r="H78" i="127"/>
  <c r="I78" i="127"/>
  <c r="J78" i="127"/>
  <c r="C79" i="127"/>
  <c r="D79" i="127"/>
  <c r="E79" i="127"/>
  <c r="F79" i="127"/>
  <c r="H79" i="127"/>
  <c r="I79" i="127"/>
  <c r="J79" i="127"/>
  <c r="C80" i="127"/>
  <c r="D80" i="127"/>
  <c r="E80" i="127"/>
  <c r="F80" i="127"/>
  <c r="H80" i="127"/>
  <c r="I80" i="127"/>
  <c r="J80" i="127"/>
  <c r="C81" i="127"/>
  <c r="D81" i="127"/>
  <c r="E81" i="127"/>
  <c r="F81" i="127"/>
  <c r="H81" i="127"/>
  <c r="I81" i="127"/>
  <c r="J81" i="127"/>
  <c r="C82" i="127"/>
  <c r="D82" i="127"/>
  <c r="E82" i="127"/>
  <c r="F82" i="127"/>
  <c r="H82" i="127"/>
  <c r="I82" i="127"/>
  <c r="J82" i="127"/>
  <c r="C83" i="127"/>
  <c r="D83" i="127"/>
  <c r="E83" i="127"/>
  <c r="F83" i="127"/>
  <c r="H83" i="127"/>
  <c r="I83" i="127"/>
  <c r="J83" i="127"/>
  <c r="C84" i="127"/>
  <c r="D84" i="127"/>
  <c r="E84" i="127"/>
  <c r="F84" i="127"/>
  <c r="H84" i="127"/>
  <c r="I84" i="127"/>
  <c r="J84" i="127"/>
  <c r="C85" i="127"/>
  <c r="D85" i="127"/>
  <c r="E85" i="127"/>
  <c r="F85" i="127"/>
  <c r="H85" i="127"/>
  <c r="I85" i="127"/>
  <c r="J85" i="127"/>
  <c r="C86" i="127"/>
  <c r="D86" i="127"/>
  <c r="E86" i="127"/>
  <c r="F86" i="127"/>
  <c r="H86" i="127"/>
  <c r="I86" i="127"/>
  <c r="J86" i="127"/>
  <c r="C87" i="127"/>
  <c r="D87" i="127"/>
  <c r="E87" i="127"/>
  <c r="F87" i="127"/>
  <c r="H87" i="127"/>
  <c r="I87" i="127"/>
  <c r="J87" i="127"/>
  <c r="C88" i="127"/>
  <c r="D88" i="127"/>
  <c r="E88" i="127"/>
  <c r="F88" i="127"/>
  <c r="H88" i="127"/>
  <c r="I88" i="127"/>
  <c r="J88" i="127"/>
  <c r="C89" i="127"/>
  <c r="D89" i="127"/>
  <c r="E89" i="127"/>
  <c r="F89" i="127"/>
  <c r="H89" i="127"/>
  <c r="I89" i="127"/>
  <c r="J89" i="127"/>
  <c r="C90" i="127"/>
  <c r="D90" i="127"/>
  <c r="E90" i="127"/>
  <c r="F90" i="127"/>
  <c r="H90" i="127"/>
  <c r="I90" i="127"/>
  <c r="J90" i="127"/>
  <c r="C91" i="127"/>
  <c r="D91" i="127"/>
  <c r="E91" i="127"/>
  <c r="F91" i="127"/>
  <c r="H91" i="127"/>
  <c r="I91" i="127"/>
  <c r="J91" i="127"/>
  <c r="C92" i="127"/>
  <c r="D92" i="127"/>
  <c r="E92" i="127"/>
  <c r="F92" i="127"/>
  <c r="H92" i="127"/>
  <c r="I92" i="127"/>
  <c r="J92" i="127"/>
  <c r="C93" i="127"/>
  <c r="D93" i="127"/>
  <c r="E93" i="127"/>
  <c r="F93" i="127"/>
  <c r="H93" i="127"/>
  <c r="I93" i="127"/>
  <c r="J93" i="127"/>
  <c r="C94" i="127"/>
  <c r="D94" i="127"/>
  <c r="E94" i="127"/>
  <c r="F94" i="127"/>
  <c r="H94" i="127"/>
  <c r="I94" i="127"/>
  <c r="J94" i="127"/>
  <c r="C95" i="127"/>
  <c r="D95" i="127"/>
  <c r="E95" i="127"/>
  <c r="F95" i="127"/>
  <c r="H95" i="127"/>
  <c r="I95" i="127"/>
  <c r="J95" i="127"/>
  <c r="C96" i="127"/>
  <c r="D96" i="127"/>
  <c r="E96" i="127"/>
  <c r="F96" i="127"/>
  <c r="H96" i="127"/>
  <c r="I96" i="127"/>
  <c r="J96" i="127"/>
  <c r="C97" i="127"/>
  <c r="D97" i="127"/>
  <c r="E97" i="127"/>
  <c r="F97" i="127"/>
  <c r="H97" i="127"/>
  <c r="I97" i="127"/>
  <c r="J97" i="127"/>
  <c r="C98" i="127"/>
  <c r="D98" i="127"/>
  <c r="E98" i="127"/>
  <c r="F98" i="127"/>
  <c r="H98" i="127"/>
  <c r="I98" i="127"/>
  <c r="J98" i="127"/>
  <c r="C99" i="127"/>
  <c r="D99" i="127"/>
  <c r="E99" i="127"/>
  <c r="F99" i="127"/>
  <c r="H99" i="127"/>
  <c r="I99" i="127"/>
  <c r="J99" i="127"/>
  <c r="C100" i="127"/>
  <c r="D100" i="127"/>
  <c r="E100" i="127"/>
  <c r="F100" i="127"/>
  <c r="H100" i="127"/>
  <c r="I100" i="127"/>
  <c r="J100" i="127"/>
  <c r="C101" i="127"/>
  <c r="D101" i="127"/>
  <c r="E101" i="127"/>
  <c r="F101" i="127"/>
  <c r="H101" i="127"/>
  <c r="I101" i="127"/>
  <c r="J101" i="127"/>
  <c r="C102" i="127"/>
  <c r="D102" i="127"/>
  <c r="E102" i="127"/>
  <c r="F102" i="127"/>
  <c r="H102" i="127"/>
  <c r="I102" i="127"/>
  <c r="J102" i="127"/>
  <c r="C103" i="127"/>
  <c r="D103" i="127"/>
  <c r="E103" i="127"/>
  <c r="F103" i="127"/>
  <c r="H103" i="127"/>
  <c r="I103" i="127"/>
  <c r="J103" i="127"/>
  <c r="C104" i="127"/>
  <c r="D104" i="127"/>
  <c r="E104" i="127"/>
  <c r="F104" i="127"/>
  <c r="H104" i="127"/>
  <c r="I104" i="127"/>
  <c r="J104" i="127"/>
  <c r="C105" i="127"/>
  <c r="D105" i="127"/>
  <c r="E105" i="127"/>
  <c r="F105" i="127"/>
  <c r="H105" i="127"/>
  <c r="I105" i="127"/>
  <c r="J105" i="127"/>
  <c r="C106" i="127"/>
  <c r="D106" i="127"/>
  <c r="E106" i="127"/>
  <c r="F106" i="127"/>
  <c r="H106" i="127"/>
  <c r="I106" i="127"/>
  <c r="J106" i="127"/>
  <c r="C107" i="127"/>
  <c r="D107" i="127"/>
  <c r="E107" i="127"/>
  <c r="F107" i="127"/>
  <c r="H107" i="127"/>
  <c r="I107" i="127"/>
  <c r="J107" i="127"/>
  <c r="C108" i="127"/>
  <c r="D108" i="127"/>
  <c r="E108" i="127"/>
  <c r="F108" i="127"/>
  <c r="H108" i="127"/>
  <c r="I108" i="127"/>
  <c r="J108" i="127"/>
  <c r="C109" i="127"/>
  <c r="D109" i="127"/>
  <c r="E109" i="127"/>
  <c r="F109" i="127"/>
  <c r="H109" i="127"/>
  <c r="I109" i="127"/>
  <c r="J109" i="127"/>
  <c r="C110" i="127"/>
  <c r="D110" i="127"/>
  <c r="E110" i="127"/>
  <c r="F110" i="127"/>
  <c r="H110" i="127"/>
  <c r="I110" i="127"/>
  <c r="J110" i="127"/>
  <c r="C111" i="127"/>
  <c r="D111" i="127"/>
  <c r="E111" i="127"/>
  <c r="F111" i="127"/>
  <c r="H111" i="127"/>
  <c r="I111" i="127"/>
  <c r="J111" i="127"/>
  <c r="C112" i="127"/>
  <c r="D112" i="127"/>
  <c r="E112" i="127"/>
  <c r="F112" i="127"/>
  <c r="H112" i="127"/>
  <c r="I112" i="127"/>
  <c r="J112" i="127"/>
  <c r="C113" i="127"/>
  <c r="D113" i="127"/>
  <c r="E113" i="127"/>
  <c r="F113" i="127"/>
  <c r="H113" i="127"/>
  <c r="I113" i="127"/>
  <c r="J113" i="127"/>
  <c r="C114" i="127"/>
  <c r="D114" i="127"/>
  <c r="E114" i="127"/>
  <c r="F114" i="127"/>
  <c r="H114" i="127"/>
  <c r="I114" i="127"/>
  <c r="J114" i="127"/>
  <c r="C115" i="127"/>
  <c r="D115" i="127"/>
  <c r="E115" i="127"/>
  <c r="F115" i="127"/>
  <c r="H115" i="127"/>
  <c r="I115" i="127"/>
  <c r="J115" i="127"/>
  <c r="C116" i="127"/>
  <c r="D116" i="127"/>
  <c r="E116" i="127"/>
  <c r="F116" i="127"/>
  <c r="H116" i="127"/>
  <c r="I116" i="127"/>
  <c r="J116" i="127"/>
  <c r="C117" i="127"/>
  <c r="D117" i="127"/>
  <c r="E117" i="127"/>
  <c r="F117" i="127"/>
  <c r="H117" i="127"/>
  <c r="I117" i="127"/>
  <c r="J117" i="127"/>
  <c r="C118" i="127"/>
  <c r="D118" i="127"/>
  <c r="E118" i="127"/>
  <c r="F118" i="127"/>
  <c r="H118" i="127"/>
  <c r="I118" i="127"/>
  <c r="J118" i="127"/>
  <c r="C119" i="127"/>
  <c r="D119" i="127"/>
  <c r="E119" i="127"/>
  <c r="F119" i="127"/>
  <c r="H119" i="127"/>
  <c r="I119" i="127"/>
  <c r="J119" i="127"/>
  <c r="C120" i="127"/>
  <c r="D120" i="127"/>
  <c r="E120" i="127"/>
  <c r="F120" i="127"/>
  <c r="H120" i="127"/>
  <c r="I120" i="127"/>
  <c r="J120" i="127"/>
  <c r="C121" i="127"/>
  <c r="D121" i="127"/>
  <c r="E121" i="127"/>
  <c r="F121" i="127"/>
  <c r="H121" i="127"/>
  <c r="I121" i="127"/>
  <c r="J121" i="127"/>
  <c r="C122" i="127"/>
  <c r="D122" i="127"/>
  <c r="E122" i="127"/>
  <c r="F122" i="127"/>
  <c r="H122" i="127"/>
  <c r="I122" i="127"/>
  <c r="J122" i="127"/>
  <c r="C123" i="127"/>
  <c r="D123" i="127"/>
  <c r="E123" i="127"/>
  <c r="F123" i="127"/>
  <c r="H123" i="127"/>
  <c r="I123" i="127"/>
  <c r="J123" i="127"/>
  <c r="C124" i="127"/>
  <c r="D124" i="127"/>
  <c r="E124" i="127"/>
  <c r="F124" i="127"/>
  <c r="H124" i="127"/>
  <c r="I124" i="127"/>
  <c r="J124" i="127"/>
  <c r="C125" i="127"/>
  <c r="D125" i="127"/>
  <c r="E125" i="127"/>
  <c r="F125" i="127"/>
  <c r="H125" i="127"/>
  <c r="I125" i="127"/>
  <c r="J125" i="127"/>
  <c r="C126" i="127"/>
  <c r="D126" i="127"/>
  <c r="E126" i="127"/>
  <c r="F126" i="127"/>
  <c r="H126" i="127"/>
  <c r="I126" i="127"/>
  <c r="J126" i="127"/>
  <c r="C127" i="127"/>
  <c r="D127" i="127"/>
  <c r="E127" i="127"/>
  <c r="F127" i="127"/>
  <c r="H127" i="127"/>
  <c r="I127" i="127"/>
  <c r="J127" i="127"/>
  <c r="C128" i="127"/>
  <c r="D128" i="127"/>
  <c r="E128" i="127"/>
  <c r="F128" i="127"/>
  <c r="H128" i="127"/>
  <c r="I128" i="127"/>
  <c r="J128" i="127"/>
  <c r="C129" i="127"/>
  <c r="D129" i="127"/>
  <c r="E129" i="127"/>
  <c r="F129" i="127"/>
  <c r="H129" i="127"/>
  <c r="I129" i="127"/>
  <c r="J129" i="127"/>
  <c r="C130" i="127"/>
  <c r="D130" i="127"/>
  <c r="E130" i="127"/>
  <c r="F130" i="127"/>
  <c r="H130" i="127"/>
  <c r="I130" i="127"/>
  <c r="J130" i="127"/>
  <c r="C131" i="127"/>
  <c r="D131" i="127"/>
  <c r="E131" i="127"/>
  <c r="F131" i="127"/>
  <c r="H131" i="127"/>
  <c r="I131" i="127"/>
  <c r="J131" i="127"/>
  <c r="C132" i="127"/>
  <c r="D132" i="127"/>
  <c r="E132" i="127"/>
  <c r="F132" i="127"/>
  <c r="H132" i="127"/>
  <c r="I132" i="127"/>
  <c r="J132" i="127"/>
  <c r="C133" i="127"/>
  <c r="D133" i="127"/>
  <c r="E133" i="127"/>
  <c r="F133" i="127"/>
  <c r="H133" i="127"/>
  <c r="I133" i="127"/>
  <c r="J133" i="127"/>
  <c r="C134" i="127"/>
  <c r="D134" i="127"/>
  <c r="E134" i="127"/>
  <c r="F134" i="127"/>
  <c r="H134" i="127"/>
  <c r="I134" i="127"/>
  <c r="J134" i="127"/>
  <c r="C135" i="127"/>
  <c r="D135" i="127"/>
  <c r="E135" i="127"/>
  <c r="F135" i="127"/>
  <c r="H135" i="127"/>
  <c r="I135" i="127"/>
  <c r="J135" i="127"/>
  <c r="C136" i="127"/>
  <c r="D136" i="127"/>
  <c r="E136" i="127"/>
  <c r="F136" i="127"/>
  <c r="H136" i="127"/>
  <c r="I136" i="127"/>
  <c r="J136" i="127"/>
  <c r="C137" i="127"/>
  <c r="D137" i="127"/>
  <c r="E137" i="127"/>
  <c r="F137" i="127"/>
  <c r="H137" i="127"/>
  <c r="I137" i="127"/>
  <c r="J137" i="127"/>
  <c r="C138" i="127"/>
  <c r="D138" i="127"/>
  <c r="E138" i="127"/>
  <c r="F138" i="127"/>
  <c r="H138" i="127"/>
  <c r="I138" i="127"/>
  <c r="J138" i="127"/>
  <c r="C139" i="127"/>
  <c r="D139" i="127"/>
  <c r="E139" i="127"/>
  <c r="F139" i="127"/>
  <c r="H139" i="127"/>
  <c r="I139" i="127"/>
  <c r="J139" i="127"/>
  <c r="C140" i="127"/>
  <c r="D140" i="127"/>
  <c r="E140" i="127"/>
  <c r="F140" i="127"/>
  <c r="H140" i="127"/>
  <c r="I140" i="127"/>
  <c r="J140" i="127"/>
  <c r="C141" i="127"/>
  <c r="D141" i="127"/>
  <c r="E141" i="127"/>
  <c r="F141" i="127"/>
  <c r="H141" i="127"/>
  <c r="I141" i="127"/>
  <c r="J141" i="127"/>
  <c r="C142" i="127"/>
  <c r="D142" i="127"/>
  <c r="E142" i="127"/>
  <c r="F142" i="127"/>
  <c r="H142" i="127"/>
  <c r="I142" i="127"/>
  <c r="J142" i="127"/>
  <c r="C143" i="127"/>
  <c r="D143" i="127"/>
  <c r="E143" i="127"/>
  <c r="F143" i="127"/>
  <c r="H143" i="127"/>
  <c r="I143" i="127"/>
  <c r="J143" i="127"/>
  <c r="C144" i="127"/>
  <c r="D144" i="127"/>
  <c r="E144" i="127"/>
  <c r="F144" i="127"/>
  <c r="H144" i="127"/>
  <c r="I144" i="127"/>
  <c r="J144" i="127"/>
  <c r="C145" i="127"/>
  <c r="D145" i="127"/>
  <c r="E145" i="127"/>
  <c r="F145" i="127"/>
  <c r="H145" i="127"/>
  <c r="I145" i="127"/>
  <c r="J145" i="127"/>
  <c r="C146" i="127"/>
  <c r="D146" i="127"/>
  <c r="E146" i="127"/>
  <c r="F146" i="127"/>
  <c r="H146" i="127"/>
  <c r="I146" i="127"/>
  <c r="J146" i="127"/>
  <c r="C147" i="127"/>
  <c r="D147" i="127"/>
  <c r="E147" i="127"/>
  <c r="F147" i="127"/>
  <c r="H147" i="127"/>
  <c r="I147" i="127"/>
  <c r="J147" i="127"/>
  <c r="C148" i="127"/>
  <c r="D148" i="127"/>
  <c r="E148" i="127"/>
  <c r="F148" i="127"/>
  <c r="H148" i="127"/>
  <c r="I148" i="127"/>
  <c r="J148" i="127"/>
  <c r="C149" i="127"/>
  <c r="D149" i="127"/>
  <c r="E149" i="127"/>
  <c r="F149" i="127"/>
  <c r="H149" i="127"/>
  <c r="I149" i="127"/>
  <c r="J149" i="127"/>
  <c r="C150" i="127"/>
  <c r="D150" i="127"/>
  <c r="E150" i="127"/>
  <c r="F150" i="127"/>
  <c r="H150" i="127"/>
  <c r="I150" i="127"/>
  <c r="J150" i="127"/>
  <c r="C151" i="127"/>
  <c r="D151" i="127"/>
  <c r="E151" i="127"/>
  <c r="F151" i="127"/>
  <c r="H151" i="127"/>
  <c r="I151" i="127"/>
  <c r="J151" i="127"/>
  <c r="C152" i="127"/>
  <c r="D152" i="127"/>
  <c r="E152" i="127"/>
  <c r="F152" i="127"/>
  <c r="H152" i="127"/>
  <c r="I152" i="127"/>
  <c r="J152" i="127"/>
  <c r="C153" i="127"/>
  <c r="D153" i="127"/>
  <c r="E153" i="127"/>
  <c r="F153" i="127"/>
  <c r="H153" i="127"/>
  <c r="I153" i="127"/>
  <c r="J153" i="127"/>
  <c r="C154" i="127"/>
  <c r="D154" i="127"/>
  <c r="E154" i="127"/>
  <c r="F154" i="127"/>
  <c r="H154" i="127"/>
  <c r="I154" i="127"/>
  <c r="J154" i="127"/>
  <c r="C155" i="127"/>
  <c r="D155" i="127"/>
  <c r="E155" i="127"/>
  <c r="F155" i="127"/>
  <c r="H155" i="127"/>
  <c r="I155" i="127"/>
  <c r="J155" i="127"/>
  <c r="C156" i="127"/>
  <c r="D156" i="127"/>
  <c r="E156" i="127"/>
  <c r="F156" i="127"/>
  <c r="H156" i="127"/>
  <c r="I156" i="127"/>
  <c r="J156" i="127"/>
  <c r="C157" i="127"/>
  <c r="D157" i="127"/>
  <c r="E157" i="127"/>
  <c r="F157" i="127"/>
  <c r="H157" i="127"/>
  <c r="I157" i="127"/>
  <c r="J157" i="127"/>
  <c r="C158" i="127"/>
  <c r="D158" i="127"/>
  <c r="E158" i="127"/>
  <c r="F158" i="127"/>
  <c r="H158" i="127"/>
  <c r="I158" i="127"/>
  <c r="J158" i="127"/>
  <c r="C159" i="127"/>
  <c r="D159" i="127"/>
  <c r="E159" i="127"/>
  <c r="F159" i="127"/>
  <c r="H159" i="127"/>
  <c r="I159" i="127"/>
  <c r="J159" i="127"/>
  <c r="C160" i="127"/>
  <c r="D160" i="127"/>
  <c r="E160" i="127"/>
  <c r="F160" i="127"/>
  <c r="H160" i="127"/>
  <c r="I160" i="127"/>
  <c r="J160" i="127"/>
  <c r="C161" i="127"/>
  <c r="D161" i="127"/>
  <c r="E161" i="127"/>
  <c r="F161" i="127"/>
  <c r="H161" i="127"/>
  <c r="I161" i="127"/>
  <c r="J161" i="127"/>
  <c r="C162" i="127"/>
  <c r="D162" i="127"/>
  <c r="E162" i="127"/>
  <c r="F162" i="127"/>
  <c r="H162" i="127"/>
  <c r="I162" i="127"/>
  <c r="J162" i="127"/>
  <c r="C163" i="127"/>
  <c r="D163" i="127"/>
  <c r="E163" i="127"/>
  <c r="F163" i="127"/>
  <c r="H163" i="127"/>
  <c r="I163" i="127"/>
  <c r="J163" i="127"/>
  <c r="C164" i="127"/>
  <c r="D164" i="127"/>
  <c r="E164" i="127"/>
  <c r="F164" i="127"/>
  <c r="H164" i="127"/>
  <c r="I164" i="127"/>
  <c r="J164" i="127"/>
  <c r="C165" i="127"/>
  <c r="D165" i="127"/>
  <c r="E165" i="127"/>
  <c r="F165" i="127"/>
  <c r="H165" i="127"/>
  <c r="I165" i="127"/>
  <c r="J165" i="127"/>
  <c r="C166" i="127"/>
  <c r="D166" i="127"/>
  <c r="E166" i="127"/>
  <c r="F166" i="127"/>
  <c r="H166" i="127"/>
  <c r="I166" i="127"/>
  <c r="J166" i="127"/>
  <c r="C167" i="127"/>
  <c r="D167" i="127"/>
  <c r="E167" i="127"/>
  <c r="F167" i="127"/>
  <c r="H167" i="127"/>
  <c r="I167" i="127"/>
  <c r="J167" i="127"/>
  <c r="C168" i="127"/>
  <c r="D168" i="127"/>
  <c r="E168" i="127"/>
  <c r="F168" i="127"/>
  <c r="H168" i="127"/>
  <c r="I168" i="127"/>
  <c r="J168" i="127"/>
  <c r="C169" i="127"/>
  <c r="D169" i="127"/>
  <c r="E169" i="127"/>
  <c r="F169" i="127"/>
  <c r="H169" i="127"/>
  <c r="I169" i="127"/>
  <c r="J169" i="127"/>
  <c r="C170" i="127"/>
  <c r="D170" i="127"/>
  <c r="E170" i="127"/>
  <c r="F170" i="127"/>
  <c r="H170" i="127"/>
  <c r="I170" i="127"/>
  <c r="J170" i="127"/>
  <c r="C171" i="127"/>
  <c r="D171" i="127"/>
  <c r="E171" i="127"/>
  <c r="F171" i="127"/>
  <c r="H171" i="127"/>
  <c r="I171" i="127"/>
  <c r="J171" i="127"/>
  <c r="C172" i="127"/>
  <c r="D172" i="127"/>
  <c r="E172" i="127"/>
  <c r="F172" i="127"/>
  <c r="H172" i="127"/>
  <c r="I172" i="127"/>
  <c r="J172" i="127"/>
  <c r="C173" i="127"/>
  <c r="D173" i="127"/>
  <c r="E173" i="127"/>
  <c r="F173" i="127"/>
  <c r="H173" i="127"/>
  <c r="I173" i="127"/>
  <c r="J173" i="127"/>
  <c r="C174" i="127"/>
  <c r="D174" i="127"/>
  <c r="E174" i="127"/>
  <c r="F174" i="127"/>
  <c r="H174" i="127"/>
  <c r="I174" i="127"/>
  <c r="J174" i="127"/>
  <c r="C175" i="127"/>
  <c r="D175" i="127"/>
  <c r="E175" i="127"/>
  <c r="F175" i="127"/>
  <c r="H175" i="127"/>
  <c r="I175" i="127"/>
  <c r="J175" i="127"/>
  <c r="C176" i="127"/>
  <c r="D176" i="127"/>
  <c r="E176" i="127"/>
  <c r="F176" i="127"/>
  <c r="H176" i="127"/>
  <c r="I176" i="127"/>
  <c r="J176" i="127"/>
  <c r="C177" i="127"/>
  <c r="D177" i="127"/>
  <c r="E177" i="127"/>
  <c r="F177" i="127"/>
  <c r="H177" i="127"/>
  <c r="I177" i="127"/>
  <c r="J177" i="127"/>
  <c r="C178" i="127"/>
  <c r="D178" i="127"/>
  <c r="E178" i="127"/>
  <c r="F178" i="127"/>
  <c r="H178" i="127"/>
  <c r="I178" i="127"/>
  <c r="J178" i="127"/>
  <c r="C179" i="127"/>
  <c r="D179" i="127"/>
  <c r="E179" i="127"/>
  <c r="F179" i="127"/>
  <c r="H179" i="127"/>
  <c r="I179" i="127"/>
  <c r="J179" i="127"/>
  <c r="C180" i="127"/>
  <c r="D180" i="127"/>
  <c r="E180" i="127"/>
  <c r="F180" i="127"/>
  <c r="H180" i="127"/>
  <c r="I180" i="127"/>
  <c r="J180" i="127"/>
  <c r="C181" i="127"/>
  <c r="D181" i="127"/>
  <c r="E181" i="127"/>
  <c r="F181" i="127"/>
  <c r="H181" i="127"/>
  <c r="I181" i="127"/>
  <c r="J181" i="127"/>
  <c r="C182" i="127"/>
  <c r="D182" i="127"/>
  <c r="E182" i="127"/>
  <c r="F182" i="127"/>
  <c r="H182" i="127"/>
  <c r="I182" i="127"/>
  <c r="J182" i="127"/>
  <c r="C183" i="127"/>
  <c r="D183" i="127"/>
  <c r="E183" i="127"/>
  <c r="F183" i="127"/>
  <c r="H183" i="127"/>
  <c r="I183" i="127"/>
  <c r="J183" i="127"/>
  <c r="C184" i="127"/>
  <c r="D184" i="127"/>
  <c r="E184" i="127"/>
  <c r="F184" i="127"/>
  <c r="H184" i="127"/>
  <c r="I184" i="127"/>
  <c r="J184" i="127"/>
  <c r="C185" i="127"/>
  <c r="D185" i="127"/>
  <c r="E185" i="127"/>
  <c r="F185" i="127"/>
  <c r="H185" i="127"/>
  <c r="I185" i="127"/>
  <c r="J185" i="127"/>
  <c r="C186" i="127"/>
  <c r="D186" i="127"/>
  <c r="E186" i="127"/>
  <c r="F186" i="127"/>
  <c r="H186" i="127"/>
  <c r="I186" i="127"/>
  <c r="J186" i="127"/>
  <c r="C187" i="127"/>
  <c r="D187" i="127"/>
  <c r="E187" i="127"/>
  <c r="F187" i="127"/>
  <c r="H187" i="127"/>
  <c r="I187" i="127"/>
  <c r="J187" i="127"/>
  <c r="C188" i="127"/>
  <c r="D188" i="127"/>
  <c r="E188" i="127"/>
  <c r="F188" i="127"/>
  <c r="H188" i="127"/>
  <c r="I188" i="127"/>
  <c r="J188" i="127"/>
  <c r="C189" i="127"/>
  <c r="D189" i="127"/>
  <c r="E189" i="127"/>
  <c r="F189" i="127"/>
  <c r="H189" i="127"/>
  <c r="I189" i="127"/>
  <c r="J189" i="127"/>
  <c r="C190" i="127"/>
  <c r="D190" i="127"/>
  <c r="E190" i="127"/>
  <c r="F190" i="127"/>
  <c r="H190" i="127"/>
  <c r="I190" i="127"/>
  <c r="J190" i="127"/>
  <c r="C191" i="127"/>
  <c r="D191" i="127"/>
  <c r="E191" i="127"/>
  <c r="F191" i="127"/>
  <c r="H191" i="127"/>
  <c r="I191" i="127"/>
  <c r="J191" i="127"/>
  <c r="C192" i="127"/>
  <c r="D192" i="127"/>
  <c r="E192" i="127"/>
  <c r="F192" i="127"/>
  <c r="H192" i="127"/>
  <c r="I192" i="127"/>
  <c r="J192" i="127"/>
  <c r="C193" i="127"/>
  <c r="D193" i="127"/>
  <c r="E193" i="127"/>
  <c r="F193" i="127"/>
  <c r="H193" i="127"/>
  <c r="I193" i="127"/>
  <c r="J193" i="127"/>
  <c r="C194" i="127"/>
  <c r="D194" i="127"/>
  <c r="E194" i="127"/>
  <c r="F194" i="127"/>
  <c r="H194" i="127"/>
  <c r="I194" i="127"/>
  <c r="J194" i="127"/>
  <c r="C195" i="127"/>
  <c r="D195" i="127"/>
  <c r="E195" i="127"/>
  <c r="F195" i="127"/>
  <c r="H195" i="127"/>
  <c r="I195" i="127"/>
  <c r="J195" i="127"/>
  <c r="C196" i="127"/>
  <c r="D196" i="127"/>
  <c r="E196" i="127"/>
  <c r="F196" i="127"/>
  <c r="H196" i="127"/>
  <c r="I196" i="127"/>
  <c r="J196" i="127"/>
  <c r="C197" i="127"/>
  <c r="D197" i="127"/>
  <c r="E197" i="127"/>
  <c r="F197" i="127"/>
  <c r="H197" i="127"/>
  <c r="I197" i="127"/>
  <c r="J197" i="127"/>
  <c r="C198" i="127"/>
  <c r="D198" i="127"/>
  <c r="E198" i="127"/>
  <c r="F198" i="127"/>
  <c r="H198" i="127"/>
  <c r="I198" i="127"/>
  <c r="J198" i="127"/>
  <c r="C199" i="127"/>
  <c r="D199" i="127"/>
  <c r="E199" i="127"/>
  <c r="F199" i="127"/>
  <c r="H199" i="127"/>
  <c r="I199" i="127"/>
  <c r="J199" i="127"/>
  <c r="C200" i="127"/>
  <c r="D200" i="127"/>
  <c r="E200" i="127"/>
  <c r="F200" i="127"/>
  <c r="H200" i="127"/>
  <c r="I200" i="127"/>
  <c r="J200" i="127"/>
  <c r="C201" i="127"/>
  <c r="D201" i="127"/>
  <c r="E201" i="127"/>
  <c r="F201" i="127"/>
  <c r="H201" i="127"/>
  <c r="I201" i="127"/>
  <c r="J201" i="127"/>
  <c r="C202" i="127"/>
  <c r="D202" i="127"/>
  <c r="E202" i="127"/>
  <c r="F202" i="127"/>
  <c r="H202" i="127"/>
  <c r="I202" i="127"/>
  <c r="J202" i="127"/>
  <c r="C203" i="127"/>
  <c r="D203" i="127"/>
  <c r="E203" i="127"/>
  <c r="F203" i="127"/>
  <c r="H203" i="127"/>
  <c r="I203" i="127"/>
  <c r="J203" i="127"/>
  <c r="C204" i="127"/>
  <c r="D204" i="127"/>
  <c r="E204" i="127"/>
  <c r="F204" i="127"/>
  <c r="H204" i="127"/>
  <c r="I204" i="127"/>
  <c r="J204" i="127"/>
  <c r="C205" i="127"/>
  <c r="D205" i="127"/>
  <c r="E205" i="127"/>
  <c r="F205" i="127"/>
  <c r="H205" i="127"/>
  <c r="I205" i="127"/>
  <c r="J205" i="127"/>
  <c r="C206" i="127"/>
  <c r="D206" i="127"/>
  <c r="E206" i="127"/>
  <c r="F206" i="127"/>
  <c r="H206" i="127"/>
  <c r="I206" i="127"/>
  <c r="J206" i="127"/>
  <c r="C207" i="127"/>
  <c r="D207" i="127"/>
  <c r="E207" i="127"/>
  <c r="F207" i="127"/>
  <c r="H207" i="127"/>
  <c r="I207" i="127"/>
  <c r="J207" i="127"/>
  <c r="C208" i="127"/>
  <c r="D208" i="127"/>
  <c r="E208" i="127"/>
  <c r="F208" i="127"/>
  <c r="H208" i="127"/>
  <c r="I208" i="127"/>
  <c r="J208" i="127"/>
  <c r="C209" i="127"/>
  <c r="D209" i="127"/>
  <c r="E209" i="127"/>
  <c r="F209" i="127"/>
  <c r="H209" i="127"/>
  <c r="I209" i="127"/>
  <c r="J209" i="127"/>
  <c r="C210" i="127"/>
  <c r="D210" i="127"/>
  <c r="E210" i="127"/>
  <c r="F210" i="127"/>
  <c r="H210" i="127"/>
  <c r="I210" i="127"/>
  <c r="J210" i="127"/>
  <c r="C211" i="127"/>
  <c r="D211" i="127"/>
  <c r="E211" i="127"/>
  <c r="F211" i="127"/>
  <c r="H211" i="127"/>
  <c r="I211" i="127"/>
  <c r="J211" i="127"/>
  <c r="C212" i="127"/>
  <c r="D212" i="127"/>
  <c r="E212" i="127"/>
  <c r="F212" i="127"/>
  <c r="H212" i="127"/>
  <c r="I212" i="127"/>
  <c r="J212" i="127"/>
  <c r="C213" i="127"/>
  <c r="D213" i="127"/>
  <c r="E213" i="127"/>
  <c r="F213" i="127"/>
  <c r="H213" i="127"/>
  <c r="I213" i="127"/>
  <c r="J213" i="127"/>
  <c r="C214" i="127"/>
  <c r="D214" i="127"/>
  <c r="E214" i="127"/>
  <c r="F214" i="127"/>
  <c r="H214" i="127"/>
  <c r="I214" i="127"/>
  <c r="J214" i="127"/>
  <c r="C215" i="127"/>
  <c r="D215" i="127"/>
  <c r="E215" i="127"/>
  <c r="F215" i="127"/>
  <c r="H215" i="127"/>
  <c r="I215" i="127"/>
  <c r="J215" i="127"/>
  <c r="C216" i="127"/>
  <c r="D216" i="127"/>
  <c r="E216" i="127"/>
  <c r="F216" i="127"/>
  <c r="H216" i="127"/>
  <c r="I216" i="127"/>
  <c r="J216" i="127"/>
  <c r="C217" i="127"/>
  <c r="D217" i="127"/>
  <c r="E217" i="127"/>
  <c r="F217" i="127"/>
  <c r="H217" i="127"/>
  <c r="I217" i="127"/>
  <c r="J217" i="127"/>
  <c r="C218" i="127"/>
  <c r="D218" i="127"/>
  <c r="E218" i="127"/>
  <c r="F218" i="127"/>
  <c r="H218" i="127"/>
  <c r="I218" i="127"/>
  <c r="J218" i="127"/>
  <c r="C219" i="127"/>
  <c r="D219" i="127"/>
  <c r="E219" i="127"/>
  <c r="F219" i="127"/>
  <c r="H219" i="127"/>
  <c r="I219" i="127"/>
  <c r="J219" i="127"/>
  <c r="C220" i="127"/>
  <c r="D220" i="127"/>
  <c r="E220" i="127"/>
  <c r="F220" i="127"/>
  <c r="H220" i="127"/>
  <c r="I220" i="127"/>
  <c r="J220" i="127"/>
  <c r="C221" i="127"/>
  <c r="D221" i="127"/>
  <c r="E221" i="127"/>
  <c r="F221" i="127"/>
  <c r="H221" i="127"/>
  <c r="I221" i="127"/>
  <c r="J221" i="127"/>
  <c r="C222" i="127"/>
  <c r="D222" i="127"/>
  <c r="E222" i="127"/>
  <c r="F222" i="127"/>
  <c r="H222" i="127"/>
  <c r="I222" i="127"/>
  <c r="J222" i="127"/>
  <c r="C223" i="127"/>
  <c r="D223" i="127"/>
  <c r="E223" i="127"/>
  <c r="F223" i="127"/>
  <c r="H223" i="127"/>
  <c r="I223" i="127"/>
  <c r="J223" i="127"/>
  <c r="C224" i="127"/>
  <c r="D224" i="127"/>
  <c r="E224" i="127"/>
  <c r="F224" i="127"/>
  <c r="H224" i="127"/>
  <c r="I224" i="127"/>
  <c r="J224" i="127"/>
  <c r="C225" i="127"/>
  <c r="D225" i="127"/>
  <c r="E225" i="127"/>
  <c r="F225" i="127"/>
  <c r="H225" i="127"/>
  <c r="I225" i="127"/>
  <c r="J225" i="127"/>
  <c r="C226" i="127"/>
  <c r="D226" i="127"/>
  <c r="E226" i="127"/>
  <c r="F226" i="127"/>
  <c r="H226" i="127"/>
  <c r="I226" i="127"/>
  <c r="J226" i="127"/>
  <c r="C227" i="127"/>
  <c r="D227" i="127"/>
  <c r="E227" i="127"/>
  <c r="F227" i="127"/>
  <c r="H227" i="127"/>
  <c r="I227" i="127"/>
  <c r="J227" i="127"/>
  <c r="C228" i="127"/>
  <c r="D228" i="127"/>
  <c r="E228" i="127"/>
  <c r="F228" i="127"/>
  <c r="H228" i="127"/>
  <c r="I228" i="127"/>
  <c r="J228" i="127"/>
  <c r="C229" i="127"/>
  <c r="D229" i="127"/>
  <c r="E229" i="127"/>
  <c r="F229" i="127"/>
  <c r="H229" i="127"/>
  <c r="I229" i="127"/>
  <c r="J229" i="127"/>
  <c r="C230" i="127"/>
  <c r="D230" i="127"/>
  <c r="E230" i="127"/>
  <c r="F230" i="127"/>
  <c r="H230" i="127"/>
  <c r="I230" i="127"/>
  <c r="J230" i="127"/>
  <c r="C231" i="127"/>
  <c r="D231" i="127"/>
  <c r="E231" i="127"/>
  <c r="F231" i="127"/>
  <c r="H231" i="127"/>
  <c r="I231" i="127"/>
  <c r="J231" i="127"/>
  <c r="C232" i="127"/>
  <c r="D232" i="127"/>
  <c r="E232" i="127"/>
  <c r="F232" i="127"/>
  <c r="H232" i="127"/>
  <c r="I232" i="127"/>
  <c r="J232" i="127"/>
  <c r="C233" i="127"/>
  <c r="D233" i="127"/>
  <c r="E233" i="127"/>
  <c r="F233" i="127"/>
  <c r="H233" i="127"/>
  <c r="I233" i="127"/>
  <c r="J233" i="127"/>
  <c r="C234" i="127"/>
  <c r="D234" i="127"/>
  <c r="E234" i="127"/>
  <c r="F234" i="127"/>
  <c r="H234" i="127"/>
  <c r="I234" i="127"/>
  <c r="J234" i="127"/>
  <c r="C235" i="127"/>
  <c r="D235" i="127"/>
  <c r="E235" i="127"/>
  <c r="F235" i="127"/>
  <c r="H235" i="127"/>
  <c r="I235" i="127"/>
  <c r="J235" i="127"/>
  <c r="C236" i="127"/>
  <c r="D236" i="127"/>
  <c r="E236" i="127"/>
  <c r="F236" i="127"/>
  <c r="H236" i="127"/>
  <c r="I236" i="127"/>
  <c r="J236" i="127"/>
  <c r="C237" i="127"/>
  <c r="D237" i="127"/>
  <c r="E237" i="127"/>
  <c r="F237" i="127"/>
  <c r="H237" i="127"/>
  <c r="I237" i="127"/>
  <c r="J237" i="127"/>
  <c r="C238" i="127"/>
  <c r="D238" i="127"/>
  <c r="E238" i="127"/>
  <c r="F238" i="127"/>
  <c r="H238" i="127"/>
  <c r="I238" i="127"/>
  <c r="J238" i="127"/>
  <c r="C239" i="127"/>
  <c r="D239" i="127"/>
  <c r="E239" i="127"/>
  <c r="F239" i="127"/>
  <c r="H239" i="127"/>
  <c r="I239" i="127"/>
  <c r="J239" i="127"/>
  <c r="C240" i="127"/>
  <c r="D240" i="127"/>
  <c r="E240" i="127"/>
  <c r="F240" i="127"/>
  <c r="H240" i="127"/>
  <c r="I240" i="127"/>
  <c r="J240" i="127"/>
  <c r="C241" i="127"/>
  <c r="D241" i="127"/>
  <c r="E241" i="127"/>
  <c r="F241" i="127"/>
  <c r="H241" i="127"/>
  <c r="I241" i="127"/>
  <c r="J241" i="127"/>
  <c r="C242" i="127"/>
  <c r="D242" i="127"/>
  <c r="E242" i="127"/>
  <c r="F242" i="127"/>
  <c r="H242" i="127"/>
  <c r="I242" i="127"/>
  <c r="J242" i="127"/>
  <c r="C243" i="127"/>
  <c r="D243" i="127"/>
  <c r="E243" i="127"/>
  <c r="F243" i="127"/>
  <c r="H243" i="127"/>
  <c r="I243" i="127"/>
  <c r="J243" i="127"/>
  <c r="C244" i="127"/>
  <c r="D244" i="127"/>
  <c r="E244" i="127"/>
  <c r="F244" i="127"/>
  <c r="H244" i="127"/>
  <c r="I244" i="127"/>
  <c r="J244" i="127"/>
  <c r="C245" i="127"/>
  <c r="D245" i="127"/>
  <c r="E245" i="127"/>
  <c r="F245" i="127"/>
  <c r="H245" i="127"/>
  <c r="I245" i="127"/>
  <c r="J245" i="127"/>
  <c r="C246" i="127"/>
  <c r="D246" i="127"/>
  <c r="E246" i="127"/>
  <c r="F246" i="127"/>
  <c r="H246" i="127"/>
  <c r="I246" i="127"/>
  <c r="J246" i="127"/>
  <c r="C247" i="127"/>
  <c r="D247" i="127"/>
  <c r="E247" i="127"/>
  <c r="F247" i="127"/>
  <c r="H247" i="127"/>
  <c r="I247" i="127"/>
  <c r="J247" i="127"/>
  <c r="C248" i="127"/>
  <c r="D248" i="127"/>
  <c r="E248" i="127"/>
  <c r="F248" i="127"/>
  <c r="H248" i="127"/>
  <c r="I248" i="127"/>
  <c r="J248" i="127"/>
  <c r="C249" i="127"/>
  <c r="D249" i="127"/>
  <c r="E249" i="127"/>
  <c r="F249" i="127"/>
  <c r="H249" i="127"/>
  <c r="I249" i="127"/>
  <c r="J249" i="127"/>
  <c r="C250" i="127"/>
  <c r="D250" i="127"/>
  <c r="E250" i="127"/>
  <c r="F250" i="127"/>
  <c r="H250" i="127"/>
  <c r="I250" i="127"/>
  <c r="J250" i="127"/>
  <c r="C251" i="127"/>
  <c r="D251" i="127"/>
  <c r="E251" i="127"/>
  <c r="F251" i="127"/>
  <c r="H251" i="127"/>
  <c r="I251" i="127"/>
  <c r="J251" i="127"/>
  <c r="C252" i="127"/>
  <c r="D252" i="127"/>
  <c r="E252" i="127"/>
  <c r="F252" i="127"/>
  <c r="H252" i="127"/>
  <c r="I252" i="127"/>
  <c r="J252" i="127"/>
  <c r="C253" i="127"/>
  <c r="D253" i="127"/>
  <c r="E253" i="127"/>
  <c r="F253" i="127"/>
  <c r="H253" i="127"/>
  <c r="I253" i="127"/>
  <c r="J253" i="127"/>
  <c r="C254" i="127"/>
  <c r="D254" i="127"/>
  <c r="E254" i="127"/>
  <c r="F254" i="127"/>
  <c r="H254" i="127"/>
  <c r="I254" i="127"/>
  <c r="J254" i="127"/>
  <c r="C255" i="127"/>
  <c r="D255" i="127"/>
  <c r="E255" i="127"/>
  <c r="F255" i="127"/>
  <c r="H255" i="127"/>
  <c r="I255" i="127"/>
  <c r="J255" i="127"/>
  <c r="C256" i="127"/>
  <c r="D256" i="127"/>
  <c r="E256" i="127"/>
  <c r="F256" i="127"/>
  <c r="H256" i="127"/>
  <c r="I256" i="127"/>
  <c r="J256" i="127"/>
  <c r="C257" i="127"/>
  <c r="D257" i="127"/>
  <c r="E257" i="127"/>
  <c r="F257" i="127"/>
  <c r="H257" i="127"/>
  <c r="I257" i="127"/>
  <c r="J257" i="127"/>
  <c r="C258" i="127"/>
  <c r="D258" i="127"/>
  <c r="E258" i="127"/>
  <c r="F258" i="127"/>
  <c r="H258" i="127"/>
  <c r="I258" i="127"/>
  <c r="J258" i="127"/>
  <c r="C259" i="127"/>
  <c r="D259" i="127"/>
  <c r="E259" i="127"/>
  <c r="F259" i="127"/>
  <c r="H259" i="127"/>
  <c r="I259" i="127"/>
  <c r="J259" i="127"/>
  <c r="C260" i="127"/>
  <c r="D260" i="127"/>
  <c r="E260" i="127"/>
  <c r="F260" i="127"/>
  <c r="H260" i="127"/>
  <c r="I260" i="127"/>
  <c r="J260" i="127"/>
  <c r="C261" i="127"/>
  <c r="D261" i="127"/>
  <c r="E261" i="127"/>
  <c r="F261" i="127"/>
  <c r="H261" i="127"/>
  <c r="I261" i="127"/>
  <c r="J261" i="127"/>
  <c r="C262" i="127"/>
  <c r="D262" i="127"/>
  <c r="E262" i="127"/>
  <c r="F262" i="127"/>
  <c r="H262" i="127"/>
  <c r="I262" i="127"/>
  <c r="J262" i="127"/>
  <c r="C263" i="127"/>
  <c r="D263" i="127"/>
  <c r="E263" i="127"/>
  <c r="F263" i="127"/>
  <c r="H263" i="127"/>
  <c r="I263" i="127"/>
  <c r="J263" i="127"/>
  <c r="C264" i="127"/>
  <c r="D264" i="127"/>
  <c r="E264" i="127"/>
  <c r="F264" i="127"/>
  <c r="H264" i="127"/>
  <c r="I264" i="127"/>
  <c r="J264" i="127"/>
  <c r="C265" i="127"/>
  <c r="D265" i="127"/>
  <c r="E265" i="127"/>
  <c r="F265" i="127"/>
  <c r="H265" i="127"/>
  <c r="I265" i="127"/>
  <c r="J265" i="127"/>
  <c r="C266" i="127"/>
  <c r="D266" i="127"/>
  <c r="E266" i="127"/>
  <c r="F266" i="127"/>
  <c r="H266" i="127"/>
  <c r="I266" i="127"/>
  <c r="J266" i="127"/>
  <c r="C267" i="127"/>
  <c r="D267" i="127"/>
  <c r="E267" i="127"/>
  <c r="F267" i="127"/>
  <c r="H267" i="127"/>
  <c r="I267" i="127"/>
  <c r="J267" i="127"/>
  <c r="C268" i="127"/>
  <c r="D268" i="127"/>
  <c r="E268" i="127"/>
  <c r="F268" i="127"/>
  <c r="H268" i="127"/>
  <c r="I268" i="127"/>
  <c r="J268" i="127"/>
  <c r="C269" i="127"/>
  <c r="D269" i="127"/>
  <c r="E269" i="127"/>
  <c r="F269" i="127"/>
  <c r="H269" i="127"/>
  <c r="I269" i="127"/>
  <c r="J269" i="127"/>
  <c r="C270" i="127"/>
  <c r="D270" i="127"/>
  <c r="E270" i="127"/>
  <c r="F270" i="127"/>
  <c r="H270" i="127"/>
  <c r="I270" i="127"/>
  <c r="J270" i="127"/>
  <c r="C271" i="127"/>
  <c r="D271" i="127"/>
  <c r="E271" i="127"/>
  <c r="F271" i="127"/>
  <c r="H271" i="127"/>
  <c r="I271" i="127"/>
  <c r="J271" i="127"/>
  <c r="C272" i="127"/>
  <c r="D272" i="127"/>
  <c r="E272" i="127"/>
  <c r="F272" i="127"/>
  <c r="H272" i="127"/>
  <c r="I272" i="127"/>
  <c r="J272" i="127"/>
  <c r="C273" i="127"/>
  <c r="D273" i="127"/>
  <c r="E273" i="127"/>
  <c r="F273" i="127"/>
  <c r="H273" i="127"/>
  <c r="I273" i="127"/>
  <c r="J273" i="127"/>
  <c r="C274" i="127"/>
  <c r="D274" i="127"/>
  <c r="E274" i="127"/>
  <c r="F274" i="127"/>
  <c r="H274" i="127"/>
  <c r="I274" i="127"/>
  <c r="J274" i="127"/>
  <c r="C275" i="127"/>
  <c r="D275" i="127"/>
  <c r="E275" i="127"/>
  <c r="F275" i="127"/>
  <c r="H275" i="127"/>
  <c r="I275" i="127"/>
  <c r="J275" i="127"/>
  <c r="C276" i="127"/>
  <c r="D276" i="127"/>
  <c r="E276" i="127"/>
  <c r="F276" i="127"/>
  <c r="H276" i="127"/>
  <c r="I276" i="127"/>
  <c r="J276" i="127"/>
  <c r="C277" i="127"/>
  <c r="D277" i="127"/>
  <c r="E277" i="127"/>
  <c r="F277" i="127"/>
  <c r="H277" i="127"/>
  <c r="I277" i="127"/>
  <c r="J277" i="127"/>
  <c r="C278" i="127"/>
  <c r="D278" i="127"/>
  <c r="E278" i="127"/>
  <c r="F278" i="127"/>
  <c r="H278" i="127"/>
  <c r="I278" i="127"/>
  <c r="J278" i="127"/>
  <c r="C279" i="127"/>
  <c r="D279" i="127"/>
  <c r="E279" i="127"/>
  <c r="F279" i="127"/>
  <c r="H279" i="127"/>
  <c r="I279" i="127"/>
  <c r="J279" i="127"/>
  <c r="C280" i="127"/>
  <c r="D280" i="127"/>
  <c r="E280" i="127"/>
  <c r="F280" i="127"/>
  <c r="H280" i="127"/>
  <c r="I280" i="127"/>
  <c r="J280" i="127"/>
  <c r="C281" i="127"/>
  <c r="D281" i="127"/>
  <c r="E281" i="127"/>
  <c r="F281" i="127"/>
  <c r="H281" i="127"/>
  <c r="I281" i="127"/>
  <c r="J281" i="127"/>
  <c r="C282" i="127"/>
  <c r="D282" i="127"/>
  <c r="E282" i="127"/>
  <c r="F282" i="127"/>
  <c r="H282" i="127"/>
  <c r="I282" i="127"/>
  <c r="J282" i="127"/>
  <c r="C283" i="127"/>
  <c r="D283" i="127"/>
  <c r="E283" i="127"/>
  <c r="F283" i="127"/>
  <c r="H283" i="127"/>
  <c r="I283" i="127"/>
  <c r="J283" i="127"/>
  <c r="C284" i="127"/>
  <c r="D284" i="127"/>
  <c r="E284" i="127"/>
  <c r="F284" i="127"/>
  <c r="H284" i="127"/>
  <c r="I284" i="127"/>
  <c r="J284" i="127"/>
  <c r="C285" i="127"/>
  <c r="D285" i="127"/>
  <c r="E285" i="127"/>
  <c r="F285" i="127"/>
  <c r="H285" i="127"/>
  <c r="I285" i="127"/>
  <c r="J285" i="127"/>
  <c r="C286" i="127"/>
  <c r="D286" i="127"/>
  <c r="E286" i="127"/>
  <c r="F286" i="127"/>
  <c r="H286" i="127"/>
  <c r="I286" i="127"/>
  <c r="J286" i="127"/>
  <c r="C287" i="127"/>
  <c r="D287" i="127"/>
  <c r="E287" i="127"/>
  <c r="F287" i="127"/>
  <c r="H287" i="127"/>
  <c r="I287" i="127"/>
  <c r="J287" i="127"/>
  <c r="C288" i="127"/>
  <c r="D288" i="127"/>
  <c r="E288" i="127"/>
  <c r="F288" i="127"/>
  <c r="H288" i="127"/>
  <c r="I288" i="127"/>
  <c r="J288" i="127"/>
  <c r="C289" i="127"/>
  <c r="D289" i="127"/>
  <c r="E289" i="127"/>
  <c r="F289" i="127"/>
  <c r="H289" i="127"/>
  <c r="I289" i="127"/>
  <c r="J289" i="127"/>
  <c r="C290" i="127"/>
  <c r="D290" i="127"/>
  <c r="E290" i="127"/>
  <c r="F290" i="127"/>
  <c r="H290" i="127"/>
  <c r="I290" i="127"/>
  <c r="J290" i="127"/>
  <c r="C291" i="127"/>
  <c r="D291" i="127"/>
  <c r="E291" i="127"/>
  <c r="F291" i="127"/>
  <c r="H291" i="127"/>
  <c r="I291" i="127"/>
  <c r="J291" i="127"/>
  <c r="C292" i="127"/>
  <c r="D292" i="127"/>
  <c r="E292" i="127"/>
  <c r="F292" i="127"/>
  <c r="H292" i="127"/>
  <c r="I292" i="127"/>
  <c r="J292" i="127"/>
  <c r="C293" i="127"/>
  <c r="D293" i="127"/>
  <c r="E293" i="127"/>
  <c r="F293" i="127"/>
  <c r="H293" i="127"/>
  <c r="I293" i="127"/>
  <c r="J293" i="127"/>
  <c r="C294" i="127"/>
  <c r="D294" i="127"/>
  <c r="E294" i="127"/>
  <c r="F294" i="127"/>
  <c r="H294" i="127"/>
  <c r="I294" i="127"/>
  <c r="J294" i="127"/>
  <c r="C295" i="127"/>
  <c r="D295" i="127"/>
  <c r="E295" i="127"/>
  <c r="F295" i="127"/>
  <c r="H295" i="127"/>
  <c r="I295" i="127"/>
  <c r="J295" i="127"/>
  <c r="C296" i="127"/>
  <c r="D296" i="127"/>
  <c r="E296" i="127"/>
  <c r="F296" i="127"/>
  <c r="H296" i="127"/>
  <c r="I296" i="127"/>
  <c r="J296" i="127"/>
  <c r="C297" i="127"/>
  <c r="D297" i="127"/>
  <c r="E297" i="127"/>
  <c r="F297" i="127"/>
  <c r="H297" i="127"/>
  <c r="I297" i="127"/>
  <c r="J297" i="127"/>
  <c r="C298" i="127"/>
  <c r="D298" i="127"/>
  <c r="E298" i="127"/>
  <c r="F298" i="127"/>
  <c r="H298" i="127"/>
  <c r="I298" i="127"/>
  <c r="J298" i="127"/>
  <c r="C299" i="127"/>
  <c r="D299" i="127"/>
  <c r="E299" i="127"/>
  <c r="F299" i="127"/>
  <c r="H299" i="127"/>
  <c r="I299" i="127"/>
  <c r="J299" i="127"/>
  <c r="C300" i="127"/>
  <c r="D300" i="127"/>
  <c r="E300" i="127"/>
  <c r="F300" i="127"/>
  <c r="H300" i="127"/>
  <c r="I300" i="127"/>
  <c r="J300" i="127"/>
  <c r="C301" i="127"/>
  <c r="D301" i="127"/>
  <c r="E301" i="127"/>
  <c r="F301" i="127"/>
  <c r="H301" i="127"/>
  <c r="I301" i="127"/>
  <c r="J301" i="127"/>
  <c r="C302" i="127"/>
  <c r="D302" i="127"/>
  <c r="E302" i="127"/>
  <c r="F302" i="127"/>
  <c r="H302" i="127"/>
  <c r="I302" i="127"/>
  <c r="J302" i="127"/>
  <c r="C303" i="127"/>
  <c r="D303" i="127"/>
  <c r="E303" i="127"/>
  <c r="F303" i="127"/>
  <c r="H303" i="127"/>
  <c r="I303" i="127"/>
  <c r="J303" i="127"/>
  <c r="C304" i="127"/>
  <c r="D304" i="127"/>
  <c r="E304" i="127"/>
  <c r="F304" i="127"/>
  <c r="H304" i="127"/>
  <c r="I304" i="127"/>
  <c r="J304" i="127"/>
  <c r="C305" i="127"/>
  <c r="D305" i="127"/>
  <c r="E305" i="127"/>
  <c r="F305" i="127"/>
  <c r="H305" i="127"/>
  <c r="I305" i="127"/>
  <c r="J305" i="127"/>
  <c r="C306" i="127"/>
  <c r="D306" i="127"/>
  <c r="E306" i="127"/>
  <c r="F306" i="127"/>
  <c r="H306" i="127"/>
  <c r="I306" i="127"/>
  <c r="J306" i="127"/>
  <c r="C307" i="127"/>
  <c r="D307" i="127"/>
  <c r="E307" i="127"/>
  <c r="F307" i="127"/>
  <c r="H307" i="127"/>
  <c r="I307" i="127"/>
  <c r="J307" i="127"/>
  <c r="C308" i="127"/>
  <c r="D308" i="127"/>
  <c r="E308" i="127"/>
  <c r="F308" i="127"/>
  <c r="H308" i="127"/>
  <c r="I308" i="127"/>
  <c r="J308" i="127"/>
  <c r="C309" i="127"/>
  <c r="D309" i="127"/>
  <c r="E309" i="127"/>
  <c r="F309" i="127"/>
  <c r="H309" i="127"/>
  <c r="I309" i="127"/>
  <c r="J309" i="127"/>
  <c r="C310" i="127"/>
  <c r="D310" i="127"/>
  <c r="E310" i="127"/>
  <c r="F310" i="127"/>
  <c r="H310" i="127"/>
  <c r="I310" i="127"/>
  <c r="J310" i="127"/>
  <c r="C311" i="127"/>
  <c r="D311" i="127"/>
  <c r="E311" i="127"/>
  <c r="F311" i="127"/>
  <c r="H311" i="127"/>
  <c r="I311" i="127"/>
  <c r="J311" i="127"/>
  <c r="C312" i="127"/>
  <c r="D312" i="127"/>
  <c r="E312" i="127"/>
  <c r="F312" i="127"/>
  <c r="H312" i="127"/>
  <c r="I312" i="127"/>
  <c r="J312" i="127"/>
  <c r="C313" i="127"/>
  <c r="D313" i="127"/>
  <c r="E313" i="127"/>
  <c r="F313" i="127"/>
  <c r="H313" i="127"/>
  <c r="I313" i="127"/>
  <c r="J313" i="127"/>
  <c r="C314" i="127"/>
  <c r="D314" i="127"/>
  <c r="E314" i="127"/>
  <c r="F314" i="127"/>
  <c r="H314" i="127"/>
  <c r="I314" i="127"/>
  <c r="J314" i="127"/>
  <c r="C315" i="127"/>
  <c r="D315" i="127"/>
  <c r="E315" i="127"/>
  <c r="F315" i="127"/>
  <c r="H315" i="127"/>
  <c r="I315" i="127"/>
  <c r="J315" i="127"/>
  <c r="C316" i="127"/>
  <c r="D316" i="127"/>
  <c r="E316" i="127"/>
  <c r="F316" i="127"/>
  <c r="H316" i="127"/>
  <c r="I316" i="127"/>
  <c r="J316" i="127"/>
  <c r="C317" i="127"/>
  <c r="D317" i="127"/>
  <c r="E317" i="127"/>
  <c r="F317" i="127"/>
  <c r="H317" i="127"/>
  <c r="I317" i="127"/>
  <c r="J317" i="127"/>
  <c r="C318" i="127"/>
  <c r="D318" i="127"/>
  <c r="E318" i="127"/>
  <c r="F318" i="127"/>
  <c r="H318" i="127"/>
  <c r="I318" i="127"/>
  <c r="J318" i="127"/>
  <c r="C319" i="127"/>
  <c r="D319" i="127"/>
  <c r="E319" i="127"/>
  <c r="F319" i="127"/>
  <c r="H319" i="127"/>
  <c r="I319" i="127"/>
  <c r="J319" i="127"/>
  <c r="C320" i="127"/>
  <c r="D320" i="127"/>
  <c r="E320" i="127"/>
  <c r="F320" i="127"/>
  <c r="H320" i="127"/>
  <c r="I320" i="127"/>
  <c r="J320" i="127"/>
  <c r="C321" i="127"/>
  <c r="D321" i="127"/>
  <c r="E321" i="127"/>
  <c r="F321" i="127"/>
  <c r="H321" i="127"/>
  <c r="I321" i="127"/>
  <c r="J321" i="127"/>
  <c r="C322" i="127"/>
  <c r="D322" i="127"/>
  <c r="E322" i="127"/>
  <c r="F322" i="127"/>
  <c r="H322" i="127"/>
  <c r="I322" i="127"/>
  <c r="J322" i="127"/>
  <c r="C323" i="127"/>
  <c r="D323" i="127"/>
  <c r="E323" i="127"/>
  <c r="F323" i="127"/>
  <c r="H323" i="127"/>
  <c r="I323" i="127"/>
  <c r="J323" i="127"/>
  <c r="C324" i="127"/>
  <c r="D324" i="127"/>
  <c r="E324" i="127"/>
  <c r="F324" i="127"/>
  <c r="H324" i="127"/>
  <c r="I324" i="127"/>
  <c r="J324" i="127"/>
  <c r="C325" i="127"/>
  <c r="D325" i="127"/>
  <c r="E325" i="127"/>
  <c r="F325" i="127"/>
  <c r="H325" i="127"/>
  <c r="I325" i="127"/>
  <c r="J325" i="127"/>
  <c r="C326" i="127"/>
  <c r="D326" i="127"/>
  <c r="E326" i="127"/>
  <c r="F326" i="127"/>
  <c r="H326" i="127"/>
  <c r="I326" i="127"/>
  <c r="J326" i="127"/>
  <c r="C327" i="127"/>
  <c r="D327" i="127"/>
  <c r="E327" i="127"/>
  <c r="F327" i="127"/>
  <c r="H327" i="127"/>
  <c r="I327" i="127"/>
  <c r="J327" i="127"/>
  <c r="C328" i="127"/>
  <c r="D328" i="127"/>
  <c r="E328" i="127"/>
  <c r="F328" i="127"/>
  <c r="H328" i="127"/>
  <c r="I328" i="127"/>
  <c r="J328" i="127"/>
  <c r="C329" i="127"/>
  <c r="D329" i="127"/>
  <c r="E329" i="127"/>
  <c r="F329" i="127"/>
  <c r="H329" i="127"/>
  <c r="I329" i="127"/>
  <c r="J329" i="127"/>
  <c r="C330" i="127"/>
  <c r="D330" i="127"/>
  <c r="E330" i="127"/>
  <c r="F330" i="127"/>
  <c r="H330" i="127"/>
  <c r="I330" i="127"/>
  <c r="J330" i="127"/>
  <c r="C331" i="127"/>
  <c r="D331" i="127"/>
  <c r="E331" i="127"/>
  <c r="F331" i="127"/>
  <c r="H331" i="127"/>
  <c r="I331" i="127"/>
  <c r="J331" i="127"/>
  <c r="C332" i="127"/>
  <c r="D332" i="127"/>
  <c r="E332" i="127"/>
  <c r="F332" i="127"/>
  <c r="H332" i="127"/>
  <c r="I332" i="127"/>
  <c r="J332" i="127"/>
  <c r="C333" i="127"/>
  <c r="D333" i="127"/>
  <c r="E333" i="127"/>
  <c r="F333" i="127"/>
  <c r="H333" i="127"/>
  <c r="I333" i="127"/>
  <c r="J333" i="127"/>
  <c r="C334" i="127"/>
  <c r="D334" i="127"/>
  <c r="E334" i="127"/>
  <c r="F334" i="127"/>
  <c r="H334" i="127"/>
  <c r="I334" i="127"/>
  <c r="J334" i="127"/>
  <c r="C335" i="127"/>
  <c r="D335" i="127"/>
  <c r="E335" i="127"/>
  <c r="F335" i="127"/>
  <c r="H335" i="127"/>
  <c r="I335" i="127"/>
  <c r="J335" i="127"/>
  <c r="C336" i="127"/>
  <c r="D336" i="127"/>
  <c r="E336" i="127"/>
  <c r="F336" i="127"/>
  <c r="H336" i="127"/>
  <c r="I336" i="127"/>
  <c r="J336" i="127"/>
  <c r="C337" i="127"/>
  <c r="D337" i="127"/>
  <c r="E337" i="127"/>
  <c r="F337" i="127"/>
  <c r="H337" i="127"/>
  <c r="I337" i="127"/>
  <c r="J337" i="127"/>
  <c r="C338" i="127"/>
  <c r="D338" i="127"/>
  <c r="E338" i="127"/>
  <c r="F338" i="127"/>
  <c r="H338" i="127"/>
  <c r="I338" i="127"/>
  <c r="J338" i="127"/>
  <c r="C339" i="127"/>
  <c r="D339" i="127"/>
  <c r="E339" i="127"/>
  <c r="F339" i="127"/>
  <c r="H339" i="127"/>
  <c r="I339" i="127"/>
  <c r="J339" i="127"/>
  <c r="C340" i="127"/>
  <c r="D340" i="127"/>
  <c r="E340" i="127"/>
  <c r="F340" i="127"/>
  <c r="H340" i="127"/>
  <c r="I340" i="127"/>
  <c r="J340" i="127"/>
  <c r="C341" i="127"/>
  <c r="D341" i="127"/>
  <c r="E341" i="127"/>
  <c r="F341" i="127"/>
  <c r="H341" i="127"/>
  <c r="I341" i="127"/>
  <c r="J341" i="127"/>
  <c r="C342" i="127"/>
  <c r="D342" i="127"/>
  <c r="E342" i="127"/>
  <c r="F342" i="127"/>
  <c r="H342" i="127"/>
  <c r="I342" i="127"/>
  <c r="J342" i="127"/>
  <c r="C343" i="127"/>
  <c r="D343" i="127"/>
  <c r="E343" i="127"/>
  <c r="F343" i="127"/>
  <c r="H343" i="127"/>
  <c r="I343" i="127"/>
  <c r="J343" i="127"/>
  <c r="C344" i="127"/>
  <c r="D344" i="127"/>
  <c r="E344" i="127"/>
  <c r="F344" i="127"/>
  <c r="H344" i="127"/>
  <c r="I344" i="127"/>
  <c r="J344" i="127"/>
  <c r="C345" i="127"/>
  <c r="D345" i="127"/>
  <c r="E345" i="127"/>
  <c r="F345" i="127"/>
  <c r="H345" i="127"/>
  <c r="I345" i="127"/>
  <c r="J345" i="127"/>
  <c r="C346" i="127"/>
  <c r="D346" i="127"/>
  <c r="E346" i="127"/>
  <c r="F346" i="127"/>
  <c r="H346" i="127"/>
  <c r="I346" i="127"/>
  <c r="J346" i="127"/>
  <c r="C347" i="127"/>
  <c r="D347" i="127"/>
  <c r="E347" i="127"/>
  <c r="F347" i="127"/>
  <c r="H347" i="127"/>
  <c r="I347" i="127"/>
  <c r="J347" i="127"/>
  <c r="C348" i="127"/>
  <c r="D348" i="127"/>
  <c r="E348" i="127"/>
  <c r="F348" i="127"/>
  <c r="H348" i="127"/>
  <c r="I348" i="127"/>
  <c r="J348" i="127"/>
  <c r="C349" i="127"/>
  <c r="D349" i="127"/>
  <c r="E349" i="127"/>
  <c r="F349" i="127"/>
  <c r="H349" i="127"/>
  <c r="I349" i="127"/>
  <c r="J349" i="127"/>
  <c r="C350" i="127"/>
  <c r="D350" i="127"/>
  <c r="E350" i="127"/>
  <c r="F350" i="127"/>
  <c r="H350" i="127"/>
  <c r="I350" i="127"/>
  <c r="J350" i="127"/>
  <c r="C351" i="127"/>
  <c r="D351" i="127"/>
  <c r="E351" i="127"/>
  <c r="F351" i="127"/>
  <c r="H351" i="127"/>
  <c r="I351" i="127"/>
  <c r="J351" i="127"/>
  <c r="C352" i="127"/>
  <c r="D352" i="127"/>
  <c r="E352" i="127"/>
  <c r="F352" i="127"/>
  <c r="H352" i="127"/>
  <c r="I352" i="127"/>
  <c r="J352" i="127"/>
  <c r="C353" i="127"/>
  <c r="D353" i="127"/>
  <c r="E353" i="127"/>
  <c r="F353" i="127"/>
  <c r="H353" i="127"/>
  <c r="I353" i="127"/>
  <c r="J353" i="127"/>
  <c r="C354" i="127"/>
  <c r="D354" i="127"/>
  <c r="E354" i="127"/>
  <c r="F354" i="127"/>
  <c r="H354" i="127"/>
  <c r="I354" i="127"/>
  <c r="J354" i="127"/>
  <c r="C355" i="127"/>
  <c r="D355" i="127"/>
  <c r="E355" i="127"/>
  <c r="F355" i="127"/>
  <c r="H355" i="127"/>
  <c r="I355" i="127"/>
  <c r="J355" i="127"/>
  <c r="C356" i="127"/>
  <c r="D356" i="127"/>
  <c r="E356" i="127"/>
  <c r="F356" i="127"/>
  <c r="H356" i="127"/>
  <c r="I356" i="127"/>
  <c r="J356" i="127"/>
  <c r="C357" i="127"/>
  <c r="D357" i="127"/>
  <c r="E357" i="127"/>
  <c r="F357" i="127"/>
  <c r="H357" i="127"/>
  <c r="I357" i="127"/>
  <c r="J357" i="127"/>
  <c r="C358" i="127"/>
  <c r="D358" i="127"/>
  <c r="E358" i="127"/>
  <c r="F358" i="127"/>
  <c r="H358" i="127"/>
  <c r="I358" i="127"/>
  <c r="J358" i="127"/>
  <c r="C359" i="127"/>
  <c r="D359" i="127"/>
  <c r="E359" i="127"/>
  <c r="F359" i="127"/>
  <c r="H359" i="127"/>
  <c r="I359" i="127"/>
  <c r="J359" i="127"/>
  <c r="C360" i="127"/>
  <c r="D360" i="127"/>
  <c r="E360" i="127"/>
  <c r="F360" i="127"/>
  <c r="H360" i="127"/>
  <c r="I360" i="127"/>
  <c r="J360" i="127"/>
  <c r="C361" i="127"/>
  <c r="D361" i="127"/>
  <c r="E361" i="127"/>
  <c r="F361" i="127"/>
  <c r="H361" i="127"/>
  <c r="I361" i="127"/>
  <c r="J361" i="127"/>
  <c r="C362" i="127"/>
  <c r="D362" i="127"/>
  <c r="E362" i="127"/>
  <c r="F362" i="127"/>
  <c r="H362" i="127"/>
  <c r="I362" i="127"/>
  <c r="J362" i="127"/>
  <c r="C363" i="127"/>
  <c r="D363" i="127"/>
  <c r="E363" i="127"/>
  <c r="F363" i="127"/>
  <c r="H363" i="127"/>
  <c r="I363" i="127"/>
  <c r="J363" i="127"/>
  <c r="C364" i="127"/>
  <c r="D364" i="127"/>
  <c r="E364" i="127"/>
  <c r="F364" i="127"/>
  <c r="H364" i="127"/>
  <c r="I364" i="127"/>
  <c r="J364" i="127"/>
  <c r="C365" i="127"/>
  <c r="D365" i="127"/>
  <c r="E365" i="127"/>
  <c r="F365" i="127"/>
  <c r="H365" i="127"/>
  <c r="I365" i="127"/>
  <c r="J365" i="127"/>
  <c r="C366" i="127"/>
  <c r="D366" i="127"/>
  <c r="E366" i="127"/>
  <c r="F366" i="127"/>
  <c r="H366" i="127"/>
  <c r="I366" i="127"/>
  <c r="J366" i="127"/>
  <c r="C367" i="127"/>
  <c r="D367" i="127"/>
  <c r="E367" i="127"/>
  <c r="F367" i="127"/>
  <c r="H367" i="127"/>
  <c r="I367" i="127"/>
  <c r="J367" i="127"/>
  <c r="C368" i="127"/>
  <c r="D368" i="127"/>
  <c r="E368" i="127"/>
  <c r="F368" i="127"/>
  <c r="H368" i="127"/>
  <c r="I368" i="127"/>
  <c r="J368" i="127"/>
  <c r="C369" i="127"/>
  <c r="D369" i="127"/>
  <c r="E369" i="127"/>
  <c r="F369" i="127"/>
  <c r="H369" i="127"/>
  <c r="I369" i="127"/>
  <c r="J369" i="127"/>
  <c r="C370" i="127"/>
  <c r="D370" i="127"/>
  <c r="E370" i="127"/>
  <c r="F370" i="127"/>
  <c r="H370" i="127"/>
  <c r="I370" i="127"/>
  <c r="J370" i="127"/>
  <c r="C371" i="127"/>
  <c r="D371" i="127"/>
  <c r="E371" i="127"/>
  <c r="F371" i="127"/>
  <c r="H371" i="127"/>
  <c r="I371" i="127"/>
  <c r="J371" i="127"/>
  <c r="C372" i="127"/>
  <c r="D372" i="127"/>
  <c r="E372" i="127"/>
  <c r="F372" i="127"/>
  <c r="H372" i="127"/>
  <c r="I372" i="127"/>
  <c r="J372" i="127"/>
  <c r="C373" i="127"/>
  <c r="D373" i="127"/>
  <c r="E373" i="127"/>
  <c r="F373" i="127"/>
  <c r="H373" i="127"/>
  <c r="I373" i="127"/>
  <c r="J373" i="127"/>
  <c r="C374" i="127"/>
  <c r="D374" i="127"/>
  <c r="E374" i="127"/>
  <c r="F374" i="127"/>
  <c r="H374" i="127"/>
  <c r="I374" i="127"/>
  <c r="J374" i="127"/>
  <c r="C375" i="127"/>
  <c r="D375" i="127"/>
  <c r="E375" i="127"/>
  <c r="F375" i="127"/>
  <c r="H375" i="127"/>
  <c r="I375" i="127"/>
  <c r="J375" i="127"/>
  <c r="C376" i="127"/>
  <c r="D376" i="127"/>
  <c r="E376" i="127"/>
  <c r="F376" i="127"/>
  <c r="H376" i="127"/>
  <c r="I376" i="127"/>
  <c r="J376" i="127"/>
  <c r="C377" i="127"/>
  <c r="D377" i="127"/>
  <c r="E377" i="127"/>
  <c r="F377" i="127"/>
  <c r="H377" i="127"/>
  <c r="I377" i="127"/>
  <c r="J377" i="127"/>
  <c r="C378" i="127"/>
  <c r="D378" i="127"/>
  <c r="E378" i="127"/>
  <c r="F378" i="127"/>
  <c r="H378" i="127"/>
  <c r="I378" i="127"/>
  <c r="J378" i="127"/>
  <c r="C379" i="127"/>
  <c r="D379" i="127"/>
  <c r="E379" i="127"/>
  <c r="F379" i="127"/>
  <c r="H379" i="127"/>
  <c r="I379" i="127"/>
  <c r="J379" i="127"/>
  <c r="C380" i="127"/>
  <c r="D380" i="127"/>
  <c r="E380" i="127"/>
  <c r="F380" i="127"/>
  <c r="H380" i="127"/>
  <c r="I380" i="127"/>
  <c r="J380" i="127"/>
  <c r="C381" i="127"/>
  <c r="D381" i="127"/>
  <c r="E381" i="127"/>
  <c r="F381" i="127"/>
  <c r="H381" i="127"/>
  <c r="I381" i="127"/>
  <c r="J381" i="127"/>
  <c r="C382" i="127"/>
  <c r="D382" i="127"/>
  <c r="E382" i="127"/>
  <c r="F382" i="127"/>
  <c r="H382" i="127"/>
  <c r="I382" i="127"/>
  <c r="J382" i="127"/>
  <c r="C383" i="127"/>
  <c r="D383" i="127"/>
  <c r="E383" i="127"/>
  <c r="F383" i="127"/>
  <c r="H383" i="127"/>
  <c r="I383" i="127"/>
  <c r="J383" i="127"/>
  <c r="C384" i="127"/>
  <c r="D384" i="127"/>
  <c r="E384" i="127"/>
  <c r="F384" i="127"/>
  <c r="H384" i="127"/>
  <c r="I384" i="127"/>
  <c r="J384" i="127"/>
  <c r="C385" i="127"/>
  <c r="D385" i="127"/>
  <c r="E385" i="127"/>
  <c r="F385" i="127"/>
  <c r="H385" i="127"/>
  <c r="I385" i="127"/>
  <c r="J385" i="127"/>
  <c r="C386" i="127"/>
  <c r="D386" i="127"/>
  <c r="E386" i="127"/>
  <c r="F386" i="127"/>
  <c r="H386" i="127"/>
  <c r="I386" i="127"/>
  <c r="J386" i="127"/>
  <c r="C387" i="127"/>
  <c r="D387" i="127"/>
  <c r="E387" i="127"/>
  <c r="F387" i="127"/>
  <c r="H387" i="127"/>
  <c r="I387" i="127"/>
  <c r="J387" i="127"/>
  <c r="C388" i="127"/>
  <c r="D388" i="127"/>
  <c r="E388" i="127"/>
  <c r="F388" i="127"/>
  <c r="H388" i="127"/>
  <c r="I388" i="127"/>
  <c r="J388" i="127"/>
  <c r="C389" i="127"/>
  <c r="D389" i="127"/>
  <c r="E389" i="127"/>
  <c r="F389" i="127"/>
  <c r="H389" i="127"/>
  <c r="I389" i="127"/>
  <c r="J389" i="127"/>
  <c r="C390" i="127"/>
  <c r="D390" i="127"/>
  <c r="E390" i="127"/>
  <c r="F390" i="127"/>
  <c r="H390" i="127"/>
  <c r="I390" i="127"/>
  <c r="J390" i="127"/>
  <c r="C391" i="127"/>
  <c r="D391" i="127"/>
  <c r="E391" i="127"/>
  <c r="F391" i="127"/>
  <c r="H391" i="127"/>
  <c r="I391" i="127"/>
  <c r="J391" i="127"/>
  <c r="C392" i="127"/>
  <c r="D392" i="127"/>
  <c r="E392" i="127"/>
  <c r="F392" i="127"/>
  <c r="H392" i="127"/>
  <c r="I392" i="127"/>
  <c r="J392" i="127"/>
  <c r="C393" i="127"/>
  <c r="D393" i="127"/>
  <c r="E393" i="127"/>
  <c r="F393" i="127"/>
  <c r="H393" i="127"/>
  <c r="I393" i="127"/>
  <c r="J393" i="127"/>
  <c r="C394" i="127"/>
  <c r="D394" i="127"/>
  <c r="E394" i="127"/>
  <c r="F394" i="127"/>
  <c r="H394" i="127"/>
  <c r="I394" i="127"/>
  <c r="J394" i="127"/>
  <c r="C395" i="127"/>
  <c r="D395" i="127"/>
  <c r="E395" i="127"/>
  <c r="F395" i="127"/>
  <c r="H395" i="127"/>
  <c r="I395" i="127"/>
  <c r="J395" i="127"/>
  <c r="C396" i="127"/>
  <c r="D396" i="127"/>
  <c r="E396" i="127"/>
  <c r="F396" i="127"/>
  <c r="H396" i="127"/>
  <c r="I396" i="127"/>
  <c r="J396" i="127"/>
  <c r="C397" i="127"/>
  <c r="D397" i="127"/>
  <c r="E397" i="127"/>
  <c r="F397" i="127"/>
  <c r="H397" i="127"/>
  <c r="I397" i="127"/>
  <c r="J397" i="127"/>
  <c r="C398" i="127"/>
  <c r="D398" i="127"/>
  <c r="E398" i="127"/>
  <c r="F398" i="127"/>
  <c r="H398" i="127"/>
  <c r="I398" i="127"/>
  <c r="J398" i="127"/>
  <c r="C399" i="127"/>
  <c r="D399" i="127"/>
  <c r="E399" i="127"/>
  <c r="F399" i="127"/>
  <c r="H399" i="127"/>
  <c r="I399" i="127"/>
  <c r="J399" i="127"/>
  <c r="C400" i="127"/>
  <c r="D400" i="127"/>
  <c r="E400" i="127"/>
  <c r="F400" i="127"/>
  <c r="H400" i="127"/>
  <c r="I400" i="127"/>
  <c r="J400" i="127"/>
  <c r="C401" i="127"/>
  <c r="D401" i="127"/>
  <c r="E401" i="127"/>
  <c r="F401" i="127"/>
  <c r="H401" i="127"/>
  <c r="I401" i="127"/>
  <c r="J401" i="127"/>
  <c r="C402" i="127"/>
  <c r="D402" i="127"/>
  <c r="E402" i="127"/>
  <c r="F402" i="127"/>
  <c r="H402" i="127"/>
  <c r="I402" i="127"/>
  <c r="J402" i="127"/>
  <c r="C403" i="127"/>
  <c r="D403" i="127"/>
  <c r="E403" i="127"/>
  <c r="F403" i="127"/>
  <c r="H403" i="127"/>
  <c r="I403" i="127"/>
  <c r="J403" i="127"/>
  <c r="C404" i="127"/>
  <c r="D404" i="127"/>
  <c r="E404" i="127"/>
  <c r="F404" i="127"/>
  <c r="H404" i="127"/>
  <c r="I404" i="127"/>
  <c r="J404" i="127"/>
  <c r="C405" i="127"/>
  <c r="D405" i="127"/>
  <c r="E405" i="127"/>
  <c r="F405" i="127"/>
  <c r="H405" i="127"/>
  <c r="I405" i="127"/>
  <c r="J405" i="127"/>
  <c r="C406" i="127"/>
  <c r="D406" i="127"/>
  <c r="E406" i="127"/>
  <c r="F406" i="127"/>
  <c r="H406" i="127"/>
  <c r="I406" i="127"/>
  <c r="J406" i="127"/>
  <c r="C407" i="127"/>
  <c r="D407" i="127"/>
  <c r="E407" i="127"/>
  <c r="F407" i="127"/>
  <c r="H407" i="127"/>
  <c r="I407" i="127"/>
  <c r="J407" i="127"/>
  <c r="E408" i="127"/>
  <c r="C409" i="127"/>
  <c r="D409" i="127"/>
  <c r="E409" i="127"/>
  <c r="T4" i="128"/>
  <c r="S5" i="128"/>
  <c r="T5" i="128"/>
  <c r="S6" i="128"/>
  <c r="T6" i="128"/>
  <c r="H8" i="128"/>
  <c r="T9" i="128"/>
  <c r="H10" i="128"/>
  <c r="T10" i="128"/>
  <c r="T15" i="128"/>
  <c r="T16" i="128"/>
  <c r="I17" i="128"/>
  <c r="J17" i="128"/>
  <c r="T17" i="128"/>
  <c r="F18" i="128"/>
  <c r="T18" i="128"/>
  <c r="J19" i="128"/>
  <c r="T19" i="128"/>
  <c r="J20" i="128"/>
  <c r="T20" i="128"/>
  <c r="J21" i="128"/>
  <c r="T21" i="128"/>
  <c r="B22" i="128"/>
  <c r="J23" i="128"/>
  <c r="J24" i="128"/>
  <c r="T24" i="128"/>
  <c r="J25" i="128"/>
  <c r="J26" i="128"/>
  <c r="F27" i="128"/>
  <c r="H27" i="128"/>
  <c r="I27" i="128"/>
  <c r="J27" i="128"/>
  <c r="J28" i="128"/>
  <c r="H29" i="128"/>
  <c r="I29" i="128"/>
  <c r="J29" i="128"/>
  <c r="T29" i="128"/>
  <c r="H30" i="128"/>
  <c r="I30" i="128"/>
  <c r="J30" i="128"/>
  <c r="T30" i="128"/>
  <c r="J31" i="128"/>
  <c r="T31" i="128"/>
  <c r="B32" i="128"/>
  <c r="H32" i="128"/>
  <c r="T32" i="128"/>
  <c r="F33" i="128"/>
  <c r="F34" i="128"/>
  <c r="H34" i="128"/>
  <c r="I34" i="128"/>
  <c r="J34" i="128"/>
  <c r="F35" i="128"/>
  <c r="H35" i="128"/>
  <c r="I35" i="128"/>
  <c r="J35" i="128"/>
  <c r="J36" i="128"/>
  <c r="H37" i="128"/>
  <c r="I37" i="128"/>
  <c r="J37" i="128"/>
  <c r="B38" i="128"/>
  <c r="H38" i="128"/>
  <c r="H40" i="128"/>
  <c r="F41" i="128"/>
  <c r="O41" i="128"/>
  <c r="S41" i="128"/>
  <c r="B42" i="128"/>
  <c r="H42" i="128"/>
  <c r="O42" i="128"/>
  <c r="S42" i="128"/>
  <c r="F47" i="128"/>
  <c r="C48" i="128"/>
  <c r="D48" i="128"/>
  <c r="E48" i="128"/>
  <c r="F48" i="128"/>
  <c r="H48" i="128"/>
  <c r="I48" i="128"/>
  <c r="J48" i="128"/>
  <c r="V48" i="128"/>
  <c r="W48" i="128"/>
  <c r="X48" i="128"/>
  <c r="C49" i="128"/>
  <c r="D49" i="128"/>
  <c r="E49" i="128"/>
  <c r="F49" i="128"/>
  <c r="H49" i="128"/>
  <c r="I49" i="128"/>
  <c r="J49" i="128"/>
  <c r="C50" i="128"/>
  <c r="D50" i="128"/>
  <c r="E50" i="128"/>
  <c r="F50" i="128"/>
  <c r="H50" i="128"/>
  <c r="I50" i="128"/>
  <c r="J50" i="128"/>
  <c r="C51" i="128"/>
  <c r="D51" i="128"/>
  <c r="E51" i="128"/>
  <c r="F51" i="128"/>
  <c r="H51" i="128"/>
  <c r="I51" i="128"/>
  <c r="J51" i="128"/>
  <c r="C52" i="128"/>
  <c r="D52" i="128"/>
  <c r="E52" i="128"/>
  <c r="F52" i="128"/>
  <c r="H52" i="128"/>
  <c r="I52" i="128"/>
  <c r="J52" i="128"/>
  <c r="T52" i="128"/>
  <c r="X52" i="128"/>
  <c r="C53" i="128"/>
  <c r="D53" i="128"/>
  <c r="E53" i="128"/>
  <c r="F53" i="128"/>
  <c r="H53" i="128"/>
  <c r="I53" i="128"/>
  <c r="J53" i="128"/>
  <c r="C54" i="128"/>
  <c r="D54" i="128"/>
  <c r="E54" i="128"/>
  <c r="F54" i="128"/>
  <c r="H54" i="128"/>
  <c r="I54" i="128"/>
  <c r="J54" i="128"/>
  <c r="C55" i="128"/>
  <c r="D55" i="128"/>
  <c r="E55" i="128"/>
  <c r="F55" i="128"/>
  <c r="H55" i="128"/>
  <c r="I55" i="128"/>
  <c r="J55" i="128"/>
  <c r="W55" i="128"/>
  <c r="C56" i="128"/>
  <c r="D56" i="128"/>
  <c r="E56" i="128"/>
  <c r="F56" i="128"/>
  <c r="H56" i="128"/>
  <c r="I56" i="128"/>
  <c r="J56" i="128"/>
  <c r="C57" i="128"/>
  <c r="D57" i="128"/>
  <c r="E57" i="128"/>
  <c r="F57" i="128"/>
  <c r="H57" i="128"/>
  <c r="I57" i="128"/>
  <c r="J57" i="128"/>
  <c r="V57" i="128"/>
  <c r="C58" i="128"/>
  <c r="D58" i="128"/>
  <c r="E58" i="128"/>
  <c r="F58" i="128"/>
  <c r="H58" i="128"/>
  <c r="I58" i="128"/>
  <c r="J58" i="128"/>
  <c r="C59" i="128"/>
  <c r="D59" i="128"/>
  <c r="E59" i="128"/>
  <c r="F59" i="128"/>
  <c r="H59" i="128"/>
  <c r="I59" i="128"/>
  <c r="J59" i="128"/>
  <c r="T59" i="128"/>
  <c r="C60" i="128"/>
  <c r="D60" i="128"/>
  <c r="E60" i="128"/>
  <c r="F60" i="128"/>
  <c r="H60" i="128"/>
  <c r="I60" i="128"/>
  <c r="J60" i="128"/>
  <c r="C61" i="128"/>
  <c r="D61" i="128"/>
  <c r="E61" i="128"/>
  <c r="F61" i="128"/>
  <c r="H61" i="128"/>
  <c r="I61" i="128"/>
  <c r="J61" i="128"/>
  <c r="T61" i="128"/>
  <c r="V61" i="128"/>
  <c r="C62" i="128"/>
  <c r="D62" i="128"/>
  <c r="E62" i="128"/>
  <c r="F62" i="128"/>
  <c r="H62" i="128"/>
  <c r="I62" i="128"/>
  <c r="J62" i="128"/>
  <c r="T62" i="128"/>
  <c r="C63" i="128"/>
  <c r="D63" i="128"/>
  <c r="E63" i="128"/>
  <c r="F63" i="128"/>
  <c r="H63" i="128"/>
  <c r="I63" i="128"/>
  <c r="J63" i="128"/>
  <c r="C64" i="128"/>
  <c r="D64" i="128"/>
  <c r="E64" i="128"/>
  <c r="F64" i="128"/>
  <c r="H64" i="128"/>
  <c r="I64" i="128"/>
  <c r="J64" i="128"/>
  <c r="V64" i="128"/>
  <c r="C65" i="128"/>
  <c r="D65" i="128"/>
  <c r="E65" i="128"/>
  <c r="F65" i="128"/>
  <c r="H65" i="128"/>
  <c r="I65" i="128"/>
  <c r="J65" i="128"/>
  <c r="T65" i="128"/>
  <c r="C66" i="128"/>
  <c r="D66" i="128"/>
  <c r="E66" i="128"/>
  <c r="F66" i="128"/>
  <c r="H66" i="128"/>
  <c r="I66" i="128"/>
  <c r="J66" i="128"/>
  <c r="C67" i="128"/>
  <c r="D67" i="128"/>
  <c r="E67" i="128"/>
  <c r="F67" i="128"/>
  <c r="H67" i="128"/>
  <c r="I67" i="128"/>
  <c r="J67" i="128"/>
  <c r="T67" i="128"/>
  <c r="V67" i="128"/>
  <c r="C68" i="128"/>
  <c r="D68" i="128"/>
  <c r="E68" i="128"/>
  <c r="F68" i="128"/>
  <c r="H68" i="128"/>
  <c r="I68" i="128"/>
  <c r="J68" i="128"/>
  <c r="T68" i="128"/>
  <c r="C69" i="128"/>
  <c r="D69" i="128"/>
  <c r="E69" i="128"/>
  <c r="F69" i="128"/>
  <c r="H69" i="128"/>
  <c r="I69" i="128"/>
  <c r="J69" i="128"/>
  <c r="C70" i="128"/>
  <c r="D70" i="128"/>
  <c r="E70" i="128"/>
  <c r="F70" i="128"/>
  <c r="H70" i="128"/>
  <c r="I70" i="128"/>
  <c r="J70" i="128"/>
  <c r="C71" i="128"/>
  <c r="D71" i="128"/>
  <c r="E71" i="128"/>
  <c r="F71" i="128"/>
  <c r="H71" i="128"/>
  <c r="I71" i="128"/>
  <c r="J71" i="128"/>
  <c r="C72" i="128"/>
  <c r="D72" i="128"/>
  <c r="E72" i="128"/>
  <c r="F72" i="128"/>
  <c r="H72" i="128"/>
  <c r="I72" i="128"/>
  <c r="J72" i="128"/>
  <c r="C73" i="128"/>
  <c r="D73" i="128"/>
  <c r="E73" i="128"/>
  <c r="F73" i="128"/>
  <c r="H73" i="128"/>
  <c r="I73" i="128"/>
  <c r="J73" i="128"/>
  <c r="C74" i="128"/>
  <c r="D74" i="128"/>
  <c r="E74" i="128"/>
  <c r="F74" i="128"/>
  <c r="H74" i="128"/>
  <c r="I74" i="128"/>
  <c r="J74" i="128"/>
  <c r="C75" i="128"/>
  <c r="D75" i="128"/>
  <c r="E75" i="128"/>
  <c r="F75" i="128"/>
  <c r="H75" i="128"/>
  <c r="I75" i="128"/>
  <c r="J75" i="128"/>
  <c r="C76" i="128"/>
  <c r="D76" i="128"/>
  <c r="E76" i="128"/>
  <c r="F76" i="128"/>
  <c r="H76" i="128"/>
  <c r="I76" i="128"/>
  <c r="J76" i="128"/>
  <c r="C77" i="128"/>
  <c r="D77" i="128"/>
  <c r="E77" i="128"/>
  <c r="F77" i="128"/>
  <c r="H77" i="128"/>
  <c r="I77" i="128"/>
  <c r="J77" i="128"/>
  <c r="C78" i="128"/>
  <c r="D78" i="128"/>
  <c r="E78" i="128"/>
  <c r="F78" i="128"/>
  <c r="H78" i="128"/>
  <c r="I78" i="128"/>
  <c r="J78" i="128"/>
  <c r="C79" i="128"/>
  <c r="D79" i="128"/>
  <c r="E79" i="128"/>
  <c r="F79" i="128"/>
  <c r="H79" i="128"/>
  <c r="I79" i="128"/>
  <c r="J79" i="128"/>
  <c r="C80" i="128"/>
  <c r="D80" i="128"/>
  <c r="E80" i="128"/>
  <c r="F80" i="128"/>
  <c r="H80" i="128"/>
  <c r="I80" i="128"/>
  <c r="J80" i="128"/>
  <c r="C81" i="128"/>
  <c r="D81" i="128"/>
  <c r="E81" i="128"/>
  <c r="F81" i="128"/>
  <c r="H81" i="128"/>
  <c r="I81" i="128"/>
  <c r="J81" i="128"/>
  <c r="C82" i="128"/>
  <c r="D82" i="128"/>
  <c r="E82" i="128"/>
  <c r="F82" i="128"/>
  <c r="H82" i="128"/>
  <c r="I82" i="128"/>
  <c r="J82" i="128"/>
  <c r="C83" i="128"/>
  <c r="D83" i="128"/>
  <c r="E83" i="128"/>
  <c r="F83" i="128"/>
  <c r="H83" i="128"/>
  <c r="I83" i="128"/>
  <c r="J83" i="128"/>
  <c r="C84" i="128"/>
  <c r="D84" i="128"/>
  <c r="E84" i="128"/>
  <c r="F84" i="128"/>
  <c r="H84" i="128"/>
  <c r="I84" i="128"/>
  <c r="J84" i="128"/>
  <c r="C85" i="128"/>
  <c r="D85" i="128"/>
  <c r="E85" i="128"/>
  <c r="F85" i="128"/>
  <c r="H85" i="128"/>
  <c r="I85" i="128"/>
  <c r="J85" i="128"/>
  <c r="C86" i="128"/>
  <c r="D86" i="128"/>
  <c r="E86" i="128"/>
  <c r="F86" i="128"/>
  <c r="H86" i="128"/>
  <c r="I86" i="128"/>
  <c r="J86" i="128"/>
  <c r="C87" i="128"/>
  <c r="D87" i="128"/>
  <c r="E87" i="128"/>
  <c r="F87" i="128"/>
  <c r="H87" i="128"/>
  <c r="I87" i="128"/>
  <c r="J87" i="128"/>
  <c r="C88" i="128"/>
  <c r="D88" i="128"/>
  <c r="E88" i="128"/>
  <c r="F88" i="128"/>
  <c r="H88" i="128"/>
  <c r="I88" i="128"/>
  <c r="J88" i="128"/>
  <c r="C89" i="128"/>
  <c r="D89" i="128"/>
  <c r="E89" i="128"/>
  <c r="F89" i="128"/>
  <c r="H89" i="128"/>
  <c r="I89" i="128"/>
  <c r="J89" i="128"/>
  <c r="C90" i="128"/>
  <c r="D90" i="128"/>
  <c r="E90" i="128"/>
  <c r="F90" i="128"/>
  <c r="H90" i="128"/>
  <c r="I90" i="128"/>
  <c r="J90" i="128"/>
  <c r="C91" i="128"/>
  <c r="D91" i="128"/>
  <c r="E91" i="128"/>
  <c r="F91" i="128"/>
  <c r="H91" i="128"/>
  <c r="I91" i="128"/>
  <c r="J91" i="128"/>
  <c r="C92" i="128"/>
  <c r="D92" i="128"/>
  <c r="E92" i="128"/>
  <c r="F92" i="128"/>
  <c r="H92" i="128"/>
  <c r="I92" i="128"/>
  <c r="J92" i="128"/>
  <c r="C93" i="128"/>
  <c r="D93" i="128"/>
  <c r="E93" i="128"/>
  <c r="F93" i="128"/>
  <c r="H93" i="128"/>
  <c r="I93" i="128"/>
  <c r="J93" i="128"/>
  <c r="C94" i="128"/>
  <c r="D94" i="128"/>
  <c r="E94" i="128"/>
  <c r="F94" i="128"/>
  <c r="H94" i="128"/>
  <c r="I94" i="128"/>
  <c r="J94" i="128"/>
  <c r="C95" i="128"/>
  <c r="D95" i="128"/>
  <c r="E95" i="128"/>
  <c r="F95" i="128"/>
  <c r="H95" i="128"/>
  <c r="I95" i="128"/>
  <c r="J95" i="128"/>
  <c r="C96" i="128"/>
  <c r="D96" i="128"/>
  <c r="E96" i="128"/>
  <c r="F96" i="128"/>
  <c r="H96" i="128"/>
  <c r="I96" i="128"/>
  <c r="J96" i="128"/>
  <c r="C97" i="128"/>
  <c r="D97" i="128"/>
  <c r="E97" i="128"/>
  <c r="F97" i="128"/>
  <c r="H97" i="128"/>
  <c r="I97" i="128"/>
  <c r="J97" i="128"/>
  <c r="C98" i="128"/>
  <c r="D98" i="128"/>
  <c r="E98" i="128"/>
  <c r="F98" i="128"/>
  <c r="H98" i="128"/>
  <c r="I98" i="128"/>
  <c r="J98" i="128"/>
  <c r="C99" i="128"/>
  <c r="D99" i="128"/>
  <c r="E99" i="128"/>
  <c r="F99" i="128"/>
  <c r="H99" i="128"/>
  <c r="I99" i="128"/>
  <c r="J99" i="128"/>
  <c r="C100" i="128"/>
  <c r="D100" i="128"/>
  <c r="E100" i="128"/>
  <c r="F100" i="128"/>
  <c r="H100" i="128"/>
  <c r="I100" i="128"/>
  <c r="J100" i="128"/>
  <c r="C101" i="128"/>
  <c r="D101" i="128"/>
  <c r="E101" i="128"/>
  <c r="F101" i="128"/>
  <c r="H101" i="128"/>
  <c r="I101" i="128"/>
  <c r="J101" i="128"/>
  <c r="C102" i="128"/>
  <c r="D102" i="128"/>
  <c r="E102" i="128"/>
  <c r="F102" i="128"/>
  <c r="H102" i="128"/>
  <c r="I102" i="128"/>
  <c r="J102" i="128"/>
  <c r="C103" i="128"/>
  <c r="D103" i="128"/>
  <c r="E103" i="128"/>
  <c r="F103" i="128"/>
  <c r="H103" i="128"/>
  <c r="I103" i="128"/>
  <c r="J103" i="128"/>
  <c r="C104" i="128"/>
  <c r="D104" i="128"/>
  <c r="E104" i="128"/>
  <c r="F104" i="128"/>
  <c r="H104" i="128"/>
  <c r="I104" i="128"/>
  <c r="J104" i="128"/>
  <c r="C105" i="128"/>
  <c r="D105" i="128"/>
  <c r="E105" i="128"/>
  <c r="F105" i="128"/>
  <c r="H105" i="128"/>
  <c r="I105" i="128"/>
  <c r="J105" i="128"/>
  <c r="C106" i="128"/>
  <c r="D106" i="128"/>
  <c r="E106" i="128"/>
  <c r="F106" i="128"/>
  <c r="H106" i="128"/>
  <c r="I106" i="128"/>
  <c r="J106" i="128"/>
  <c r="C107" i="128"/>
  <c r="D107" i="128"/>
  <c r="E107" i="128"/>
  <c r="F107" i="128"/>
  <c r="H107" i="128"/>
  <c r="I107" i="128"/>
  <c r="J107" i="128"/>
  <c r="C108" i="128"/>
  <c r="D108" i="128"/>
  <c r="E108" i="128"/>
  <c r="F108" i="128"/>
  <c r="H108" i="128"/>
  <c r="I108" i="128"/>
  <c r="J108" i="128"/>
  <c r="C109" i="128"/>
  <c r="D109" i="128"/>
  <c r="E109" i="128"/>
  <c r="F109" i="128"/>
  <c r="H109" i="128"/>
  <c r="I109" i="128"/>
  <c r="J109" i="128"/>
  <c r="C110" i="128"/>
  <c r="D110" i="128"/>
  <c r="E110" i="128"/>
  <c r="F110" i="128"/>
  <c r="H110" i="128"/>
  <c r="I110" i="128"/>
  <c r="J110" i="128"/>
  <c r="C111" i="128"/>
  <c r="D111" i="128"/>
  <c r="E111" i="128"/>
  <c r="F111" i="128"/>
  <c r="H111" i="128"/>
  <c r="I111" i="128"/>
  <c r="J111" i="128"/>
  <c r="C112" i="128"/>
  <c r="D112" i="128"/>
  <c r="E112" i="128"/>
  <c r="F112" i="128"/>
  <c r="H112" i="128"/>
  <c r="I112" i="128"/>
  <c r="J112" i="128"/>
  <c r="C113" i="128"/>
  <c r="D113" i="128"/>
  <c r="E113" i="128"/>
  <c r="F113" i="128"/>
  <c r="H113" i="128"/>
  <c r="I113" i="128"/>
  <c r="J113" i="128"/>
  <c r="C114" i="128"/>
  <c r="D114" i="128"/>
  <c r="E114" i="128"/>
  <c r="F114" i="128"/>
  <c r="H114" i="128"/>
  <c r="I114" i="128"/>
  <c r="J114" i="128"/>
  <c r="C115" i="128"/>
  <c r="D115" i="128"/>
  <c r="E115" i="128"/>
  <c r="F115" i="128"/>
  <c r="H115" i="128"/>
  <c r="I115" i="128"/>
  <c r="J115" i="128"/>
  <c r="C116" i="128"/>
  <c r="D116" i="128"/>
  <c r="E116" i="128"/>
  <c r="F116" i="128"/>
  <c r="H116" i="128"/>
  <c r="I116" i="128"/>
  <c r="J116" i="128"/>
  <c r="C117" i="128"/>
  <c r="D117" i="128"/>
  <c r="E117" i="128"/>
  <c r="F117" i="128"/>
  <c r="H117" i="128"/>
  <c r="I117" i="128"/>
  <c r="J117" i="128"/>
  <c r="C118" i="128"/>
  <c r="D118" i="128"/>
  <c r="E118" i="128"/>
  <c r="F118" i="128"/>
  <c r="H118" i="128"/>
  <c r="I118" i="128"/>
  <c r="J118" i="128"/>
  <c r="C119" i="128"/>
  <c r="D119" i="128"/>
  <c r="E119" i="128"/>
  <c r="F119" i="128"/>
  <c r="H119" i="128"/>
  <c r="I119" i="128"/>
  <c r="J119" i="128"/>
  <c r="C120" i="128"/>
  <c r="D120" i="128"/>
  <c r="E120" i="128"/>
  <c r="F120" i="128"/>
  <c r="H120" i="128"/>
  <c r="I120" i="128"/>
  <c r="J120" i="128"/>
  <c r="C121" i="128"/>
  <c r="D121" i="128"/>
  <c r="E121" i="128"/>
  <c r="F121" i="128"/>
  <c r="H121" i="128"/>
  <c r="I121" i="128"/>
  <c r="J121" i="128"/>
  <c r="C122" i="128"/>
  <c r="D122" i="128"/>
  <c r="E122" i="128"/>
  <c r="F122" i="128"/>
  <c r="H122" i="128"/>
  <c r="I122" i="128"/>
  <c r="J122" i="128"/>
  <c r="C123" i="128"/>
  <c r="D123" i="128"/>
  <c r="E123" i="128"/>
  <c r="F123" i="128"/>
  <c r="H123" i="128"/>
  <c r="I123" i="128"/>
  <c r="J123" i="128"/>
  <c r="C124" i="128"/>
  <c r="D124" i="128"/>
  <c r="E124" i="128"/>
  <c r="F124" i="128"/>
  <c r="H124" i="128"/>
  <c r="I124" i="128"/>
  <c r="J124" i="128"/>
  <c r="C125" i="128"/>
  <c r="D125" i="128"/>
  <c r="E125" i="128"/>
  <c r="F125" i="128"/>
  <c r="H125" i="128"/>
  <c r="I125" i="128"/>
  <c r="J125" i="128"/>
  <c r="C126" i="128"/>
  <c r="D126" i="128"/>
  <c r="E126" i="128"/>
  <c r="F126" i="128"/>
  <c r="H126" i="128"/>
  <c r="I126" i="128"/>
  <c r="J126" i="128"/>
  <c r="C127" i="128"/>
  <c r="D127" i="128"/>
  <c r="E127" i="128"/>
  <c r="F127" i="128"/>
  <c r="H127" i="128"/>
  <c r="I127" i="128"/>
  <c r="J127" i="128"/>
  <c r="C128" i="128"/>
  <c r="D128" i="128"/>
  <c r="E128" i="128"/>
  <c r="F128" i="128"/>
  <c r="H128" i="128"/>
  <c r="I128" i="128"/>
  <c r="J128" i="128"/>
  <c r="C129" i="128"/>
  <c r="D129" i="128"/>
  <c r="E129" i="128"/>
  <c r="F129" i="128"/>
  <c r="H129" i="128"/>
  <c r="I129" i="128"/>
  <c r="J129" i="128"/>
  <c r="C130" i="128"/>
  <c r="D130" i="128"/>
  <c r="E130" i="128"/>
  <c r="F130" i="128"/>
  <c r="H130" i="128"/>
  <c r="I130" i="128"/>
  <c r="J130" i="128"/>
  <c r="C131" i="128"/>
  <c r="D131" i="128"/>
  <c r="E131" i="128"/>
  <c r="F131" i="128"/>
  <c r="H131" i="128"/>
  <c r="I131" i="128"/>
  <c r="J131" i="128"/>
  <c r="C132" i="128"/>
  <c r="D132" i="128"/>
  <c r="E132" i="128"/>
  <c r="F132" i="128"/>
  <c r="H132" i="128"/>
  <c r="I132" i="128"/>
  <c r="J132" i="128"/>
  <c r="C133" i="128"/>
  <c r="D133" i="128"/>
  <c r="E133" i="128"/>
  <c r="F133" i="128"/>
  <c r="H133" i="128"/>
  <c r="I133" i="128"/>
  <c r="J133" i="128"/>
  <c r="C134" i="128"/>
  <c r="D134" i="128"/>
  <c r="E134" i="128"/>
  <c r="F134" i="128"/>
  <c r="H134" i="128"/>
  <c r="I134" i="128"/>
  <c r="J134" i="128"/>
  <c r="C135" i="128"/>
  <c r="D135" i="128"/>
  <c r="E135" i="128"/>
  <c r="F135" i="128"/>
  <c r="H135" i="128"/>
  <c r="I135" i="128"/>
  <c r="J135" i="128"/>
  <c r="C136" i="128"/>
  <c r="D136" i="128"/>
  <c r="E136" i="128"/>
  <c r="F136" i="128"/>
  <c r="H136" i="128"/>
  <c r="I136" i="128"/>
  <c r="J136" i="128"/>
  <c r="C137" i="128"/>
  <c r="D137" i="128"/>
  <c r="E137" i="128"/>
  <c r="F137" i="128"/>
  <c r="H137" i="128"/>
  <c r="I137" i="128"/>
  <c r="J137" i="128"/>
  <c r="C138" i="128"/>
  <c r="D138" i="128"/>
  <c r="E138" i="128"/>
  <c r="F138" i="128"/>
  <c r="H138" i="128"/>
  <c r="I138" i="128"/>
  <c r="J138" i="128"/>
  <c r="C139" i="128"/>
  <c r="D139" i="128"/>
  <c r="E139" i="128"/>
  <c r="F139" i="128"/>
  <c r="H139" i="128"/>
  <c r="I139" i="128"/>
  <c r="J139" i="128"/>
  <c r="C140" i="128"/>
  <c r="D140" i="128"/>
  <c r="E140" i="128"/>
  <c r="F140" i="128"/>
  <c r="H140" i="128"/>
  <c r="I140" i="128"/>
  <c r="J140" i="128"/>
  <c r="C141" i="128"/>
  <c r="D141" i="128"/>
  <c r="E141" i="128"/>
  <c r="F141" i="128"/>
  <c r="H141" i="128"/>
  <c r="I141" i="128"/>
  <c r="J141" i="128"/>
  <c r="C142" i="128"/>
  <c r="D142" i="128"/>
  <c r="E142" i="128"/>
  <c r="F142" i="128"/>
  <c r="H142" i="128"/>
  <c r="I142" i="128"/>
  <c r="J142" i="128"/>
  <c r="C143" i="128"/>
  <c r="D143" i="128"/>
  <c r="E143" i="128"/>
  <c r="F143" i="128"/>
  <c r="H143" i="128"/>
  <c r="I143" i="128"/>
  <c r="J143" i="128"/>
  <c r="C144" i="128"/>
  <c r="D144" i="128"/>
  <c r="E144" i="128"/>
  <c r="F144" i="128"/>
  <c r="H144" i="128"/>
  <c r="I144" i="128"/>
  <c r="J144" i="128"/>
  <c r="C145" i="128"/>
  <c r="D145" i="128"/>
  <c r="E145" i="128"/>
  <c r="F145" i="128"/>
  <c r="H145" i="128"/>
  <c r="I145" i="128"/>
  <c r="J145" i="128"/>
  <c r="C146" i="128"/>
  <c r="D146" i="128"/>
  <c r="E146" i="128"/>
  <c r="F146" i="128"/>
  <c r="H146" i="128"/>
  <c r="I146" i="128"/>
  <c r="J146" i="128"/>
  <c r="C147" i="128"/>
  <c r="D147" i="128"/>
  <c r="E147" i="128"/>
  <c r="F147" i="128"/>
  <c r="H147" i="128"/>
  <c r="I147" i="128"/>
  <c r="J147" i="128"/>
  <c r="C148" i="128"/>
  <c r="D148" i="128"/>
  <c r="E148" i="128"/>
  <c r="F148" i="128"/>
  <c r="H148" i="128"/>
  <c r="I148" i="128"/>
  <c r="J148" i="128"/>
  <c r="C149" i="128"/>
  <c r="D149" i="128"/>
  <c r="E149" i="128"/>
  <c r="F149" i="128"/>
  <c r="H149" i="128"/>
  <c r="I149" i="128"/>
  <c r="J149" i="128"/>
  <c r="C150" i="128"/>
  <c r="D150" i="128"/>
  <c r="E150" i="128"/>
  <c r="F150" i="128"/>
  <c r="H150" i="128"/>
  <c r="I150" i="128"/>
  <c r="J150" i="128"/>
  <c r="C151" i="128"/>
  <c r="D151" i="128"/>
  <c r="E151" i="128"/>
  <c r="F151" i="128"/>
  <c r="H151" i="128"/>
  <c r="I151" i="128"/>
  <c r="J151" i="128"/>
  <c r="C152" i="128"/>
  <c r="D152" i="128"/>
  <c r="E152" i="128"/>
  <c r="F152" i="128"/>
  <c r="H152" i="128"/>
  <c r="I152" i="128"/>
  <c r="J152" i="128"/>
  <c r="C153" i="128"/>
  <c r="D153" i="128"/>
  <c r="E153" i="128"/>
  <c r="F153" i="128"/>
  <c r="H153" i="128"/>
  <c r="I153" i="128"/>
  <c r="J153" i="128"/>
  <c r="C154" i="128"/>
  <c r="D154" i="128"/>
  <c r="E154" i="128"/>
  <c r="F154" i="128"/>
  <c r="H154" i="128"/>
  <c r="I154" i="128"/>
  <c r="J154" i="128"/>
  <c r="C155" i="128"/>
  <c r="D155" i="128"/>
  <c r="E155" i="128"/>
  <c r="F155" i="128"/>
  <c r="H155" i="128"/>
  <c r="I155" i="128"/>
  <c r="J155" i="128"/>
  <c r="C156" i="128"/>
  <c r="D156" i="128"/>
  <c r="E156" i="128"/>
  <c r="F156" i="128"/>
  <c r="H156" i="128"/>
  <c r="I156" i="128"/>
  <c r="J156" i="128"/>
  <c r="C157" i="128"/>
  <c r="D157" i="128"/>
  <c r="E157" i="128"/>
  <c r="F157" i="128"/>
  <c r="H157" i="128"/>
  <c r="I157" i="128"/>
  <c r="J157" i="128"/>
  <c r="C158" i="128"/>
  <c r="D158" i="128"/>
  <c r="E158" i="128"/>
  <c r="F158" i="128"/>
  <c r="H158" i="128"/>
  <c r="I158" i="128"/>
  <c r="J158" i="128"/>
  <c r="C159" i="128"/>
  <c r="D159" i="128"/>
  <c r="E159" i="128"/>
  <c r="F159" i="128"/>
  <c r="H159" i="128"/>
  <c r="I159" i="128"/>
  <c r="J159" i="128"/>
  <c r="C160" i="128"/>
  <c r="D160" i="128"/>
  <c r="E160" i="128"/>
  <c r="F160" i="128"/>
  <c r="H160" i="128"/>
  <c r="I160" i="128"/>
  <c r="J160" i="128"/>
  <c r="C161" i="128"/>
  <c r="D161" i="128"/>
  <c r="E161" i="128"/>
  <c r="F161" i="128"/>
  <c r="H161" i="128"/>
  <c r="I161" i="128"/>
  <c r="J161" i="128"/>
  <c r="C162" i="128"/>
  <c r="D162" i="128"/>
  <c r="E162" i="128"/>
  <c r="F162" i="128"/>
  <c r="H162" i="128"/>
  <c r="I162" i="128"/>
  <c r="J162" i="128"/>
  <c r="C163" i="128"/>
  <c r="D163" i="128"/>
  <c r="E163" i="128"/>
  <c r="F163" i="128"/>
  <c r="H163" i="128"/>
  <c r="I163" i="128"/>
  <c r="J163" i="128"/>
  <c r="C164" i="128"/>
  <c r="D164" i="128"/>
  <c r="E164" i="128"/>
  <c r="F164" i="128"/>
  <c r="H164" i="128"/>
  <c r="I164" i="128"/>
  <c r="J164" i="128"/>
  <c r="C165" i="128"/>
  <c r="D165" i="128"/>
  <c r="E165" i="128"/>
  <c r="F165" i="128"/>
  <c r="H165" i="128"/>
  <c r="I165" i="128"/>
  <c r="J165" i="128"/>
  <c r="C166" i="128"/>
  <c r="D166" i="128"/>
  <c r="E166" i="128"/>
  <c r="F166" i="128"/>
  <c r="H166" i="128"/>
  <c r="I166" i="128"/>
  <c r="J166" i="128"/>
  <c r="C167" i="128"/>
  <c r="D167" i="128"/>
  <c r="E167" i="128"/>
  <c r="F167" i="128"/>
  <c r="H167" i="128"/>
  <c r="I167" i="128"/>
  <c r="J167" i="128"/>
  <c r="C168" i="128"/>
  <c r="D168" i="128"/>
  <c r="E168" i="128"/>
  <c r="F168" i="128"/>
  <c r="H168" i="128"/>
  <c r="I168" i="128"/>
  <c r="J168" i="128"/>
  <c r="C169" i="128"/>
  <c r="D169" i="128"/>
  <c r="E169" i="128"/>
  <c r="F169" i="128"/>
  <c r="H169" i="128"/>
  <c r="I169" i="128"/>
  <c r="J169" i="128"/>
  <c r="C170" i="128"/>
  <c r="D170" i="128"/>
  <c r="E170" i="128"/>
  <c r="F170" i="128"/>
  <c r="H170" i="128"/>
  <c r="I170" i="128"/>
  <c r="J170" i="128"/>
  <c r="C171" i="128"/>
  <c r="D171" i="128"/>
  <c r="E171" i="128"/>
  <c r="F171" i="128"/>
  <c r="H171" i="128"/>
  <c r="I171" i="128"/>
  <c r="J171" i="128"/>
  <c r="C172" i="128"/>
  <c r="D172" i="128"/>
  <c r="E172" i="128"/>
  <c r="F172" i="128"/>
  <c r="H172" i="128"/>
  <c r="I172" i="128"/>
  <c r="J172" i="128"/>
  <c r="C173" i="128"/>
  <c r="D173" i="128"/>
  <c r="E173" i="128"/>
  <c r="F173" i="128"/>
  <c r="H173" i="128"/>
  <c r="I173" i="128"/>
  <c r="J173" i="128"/>
  <c r="C174" i="128"/>
  <c r="D174" i="128"/>
  <c r="E174" i="128"/>
  <c r="F174" i="128"/>
  <c r="H174" i="128"/>
  <c r="I174" i="128"/>
  <c r="J174" i="128"/>
  <c r="C175" i="128"/>
  <c r="D175" i="128"/>
  <c r="E175" i="128"/>
  <c r="F175" i="128"/>
  <c r="H175" i="128"/>
  <c r="I175" i="128"/>
  <c r="J175" i="128"/>
  <c r="C176" i="128"/>
  <c r="D176" i="128"/>
  <c r="E176" i="128"/>
  <c r="F176" i="128"/>
  <c r="H176" i="128"/>
  <c r="I176" i="128"/>
  <c r="J176" i="128"/>
  <c r="C177" i="128"/>
  <c r="D177" i="128"/>
  <c r="E177" i="128"/>
  <c r="F177" i="128"/>
  <c r="H177" i="128"/>
  <c r="I177" i="128"/>
  <c r="J177" i="128"/>
  <c r="C178" i="128"/>
  <c r="D178" i="128"/>
  <c r="E178" i="128"/>
  <c r="F178" i="128"/>
  <c r="H178" i="128"/>
  <c r="I178" i="128"/>
  <c r="J178" i="128"/>
  <c r="C179" i="128"/>
  <c r="D179" i="128"/>
  <c r="E179" i="128"/>
  <c r="F179" i="128"/>
  <c r="H179" i="128"/>
  <c r="I179" i="128"/>
  <c r="J179" i="128"/>
  <c r="C180" i="128"/>
  <c r="D180" i="128"/>
  <c r="E180" i="128"/>
  <c r="F180" i="128"/>
  <c r="H180" i="128"/>
  <c r="I180" i="128"/>
  <c r="J180" i="128"/>
  <c r="C181" i="128"/>
  <c r="D181" i="128"/>
  <c r="E181" i="128"/>
  <c r="F181" i="128"/>
  <c r="H181" i="128"/>
  <c r="I181" i="128"/>
  <c r="J181" i="128"/>
  <c r="C182" i="128"/>
  <c r="D182" i="128"/>
  <c r="E182" i="128"/>
  <c r="F182" i="128"/>
  <c r="H182" i="128"/>
  <c r="I182" i="128"/>
  <c r="J182" i="128"/>
  <c r="C183" i="128"/>
  <c r="D183" i="128"/>
  <c r="E183" i="128"/>
  <c r="F183" i="128"/>
  <c r="H183" i="128"/>
  <c r="I183" i="128"/>
  <c r="J183" i="128"/>
  <c r="C184" i="128"/>
  <c r="D184" i="128"/>
  <c r="E184" i="128"/>
  <c r="F184" i="128"/>
  <c r="H184" i="128"/>
  <c r="I184" i="128"/>
  <c r="J184" i="128"/>
  <c r="C185" i="128"/>
  <c r="D185" i="128"/>
  <c r="E185" i="128"/>
  <c r="F185" i="128"/>
  <c r="H185" i="128"/>
  <c r="I185" i="128"/>
  <c r="J185" i="128"/>
  <c r="C186" i="128"/>
  <c r="D186" i="128"/>
  <c r="E186" i="128"/>
  <c r="F186" i="128"/>
  <c r="H186" i="128"/>
  <c r="I186" i="128"/>
  <c r="J186" i="128"/>
  <c r="C187" i="128"/>
  <c r="D187" i="128"/>
  <c r="E187" i="128"/>
  <c r="F187" i="128"/>
  <c r="H187" i="128"/>
  <c r="I187" i="128"/>
  <c r="J187" i="128"/>
  <c r="C188" i="128"/>
  <c r="D188" i="128"/>
  <c r="E188" i="128"/>
  <c r="F188" i="128"/>
  <c r="H188" i="128"/>
  <c r="I188" i="128"/>
  <c r="J188" i="128"/>
  <c r="C189" i="128"/>
  <c r="D189" i="128"/>
  <c r="E189" i="128"/>
  <c r="F189" i="128"/>
  <c r="H189" i="128"/>
  <c r="I189" i="128"/>
  <c r="J189" i="128"/>
  <c r="C190" i="128"/>
  <c r="D190" i="128"/>
  <c r="E190" i="128"/>
  <c r="F190" i="128"/>
  <c r="H190" i="128"/>
  <c r="I190" i="128"/>
  <c r="J190" i="128"/>
  <c r="C191" i="128"/>
  <c r="D191" i="128"/>
  <c r="E191" i="128"/>
  <c r="F191" i="128"/>
  <c r="H191" i="128"/>
  <c r="I191" i="128"/>
  <c r="J191" i="128"/>
  <c r="C192" i="128"/>
  <c r="D192" i="128"/>
  <c r="E192" i="128"/>
  <c r="F192" i="128"/>
  <c r="H192" i="128"/>
  <c r="I192" i="128"/>
  <c r="J192" i="128"/>
  <c r="C193" i="128"/>
  <c r="D193" i="128"/>
  <c r="E193" i="128"/>
  <c r="F193" i="128"/>
  <c r="H193" i="128"/>
  <c r="I193" i="128"/>
  <c r="J193" i="128"/>
  <c r="C194" i="128"/>
  <c r="D194" i="128"/>
  <c r="E194" i="128"/>
  <c r="F194" i="128"/>
  <c r="H194" i="128"/>
  <c r="I194" i="128"/>
  <c r="J194" i="128"/>
  <c r="C195" i="128"/>
  <c r="D195" i="128"/>
  <c r="E195" i="128"/>
  <c r="F195" i="128"/>
  <c r="H195" i="128"/>
  <c r="I195" i="128"/>
  <c r="J195" i="128"/>
  <c r="C196" i="128"/>
  <c r="D196" i="128"/>
  <c r="E196" i="128"/>
  <c r="F196" i="128"/>
  <c r="H196" i="128"/>
  <c r="I196" i="128"/>
  <c r="J196" i="128"/>
  <c r="C197" i="128"/>
  <c r="D197" i="128"/>
  <c r="E197" i="128"/>
  <c r="F197" i="128"/>
  <c r="H197" i="128"/>
  <c r="I197" i="128"/>
  <c r="J197" i="128"/>
  <c r="C198" i="128"/>
  <c r="D198" i="128"/>
  <c r="E198" i="128"/>
  <c r="F198" i="128"/>
  <c r="H198" i="128"/>
  <c r="I198" i="128"/>
  <c r="J198" i="128"/>
  <c r="C199" i="128"/>
  <c r="D199" i="128"/>
  <c r="E199" i="128"/>
  <c r="F199" i="128"/>
  <c r="H199" i="128"/>
  <c r="I199" i="128"/>
  <c r="J199" i="128"/>
  <c r="C200" i="128"/>
  <c r="D200" i="128"/>
  <c r="E200" i="128"/>
  <c r="F200" i="128"/>
  <c r="H200" i="128"/>
  <c r="I200" i="128"/>
  <c r="J200" i="128"/>
  <c r="C201" i="128"/>
  <c r="D201" i="128"/>
  <c r="E201" i="128"/>
  <c r="F201" i="128"/>
  <c r="H201" i="128"/>
  <c r="I201" i="128"/>
  <c r="J201" i="128"/>
  <c r="C202" i="128"/>
  <c r="D202" i="128"/>
  <c r="E202" i="128"/>
  <c r="F202" i="128"/>
  <c r="H202" i="128"/>
  <c r="I202" i="128"/>
  <c r="J202" i="128"/>
  <c r="C203" i="128"/>
  <c r="D203" i="128"/>
  <c r="E203" i="128"/>
  <c r="F203" i="128"/>
  <c r="H203" i="128"/>
  <c r="I203" i="128"/>
  <c r="J203" i="128"/>
  <c r="C204" i="128"/>
  <c r="D204" i="128"/>
  <c r="E204" i="128"/>
  <c r="F204" i="128"/>
  <c r="H204" i="128"/>
  <c r="I204" i="128"/>
  <c r="J204" i="128"/>
  <c r="C205" i="128"/>
  <c r="D205" i="128"/>
  <c r="E205" i="128"/>
  <c r="F205" i="128"/>
  <c r="H205" i="128"/>
  <c r="I205" i="128"/>
  <c r="J205" i="128"/>
  <c r="C206" i="128"/>
  <c r="D206" i="128"/>
  <c r="E206" i="128"/>
  <c r="F206" i="128"/>
  <c r="H206" i="128"/>
  <c r="I206" i="128"/>
  <c r="J206" i="128"/>
  <c r="C207" i="128"/>
  <c r="D207" i="128"/>
  <c r="E207" i="128"/>
  <c r="F207" i="128"/>
  <c r="H207" i="128"/>
  <c r="I207" i="128"/>
  <c r="J207" i="128"/>
  <c r="C208" i="128"/>
  <c r="D208" i="128"/>
  <c r="E208" i="128"/>
  <c r="F208" i="128"/>
  <c r="H208" i="128"/>
  <c r="I208" i="128"/>
  <c r="J208" i="128"/>
  <c r="C209" i="128"/>
  <c r="D209" i="128"/>
  <c r="E209" i="128"/>
  <c r="F209" i="128"/>
  <c r="H209" i="128"/>
  <c r="I209" i="128"/>
  <c r="J209" i="128"/>
  <c r="C210" i="128"/>
  <c r="D210" i="128"/>
  <c r="E210" i="128"/>
  <c r="F210" i="128"/>
  <c r="H210" i="128"/>
  <c r="I210" i="128"/>
  <c r="J210" i="128"/>
  <c r="C211" i="128"/>
  <c r="D211" i="128"/>
  <c r="E211" i="128"/>
  <c r="F211" i="128"/>
  <c r="H211" i="128"/>
  <c r="I211" i="128"/>
  <c r="J211" i="128"/>
  <c r="C212" i="128"/>
  <c r="D212" i="128"/>
  <c r="E212" i="128"/>
  <c r="F212" i="128"/>
  <c r="H212" i="128"/>
  <c r="I212" i="128"/>
  <c r="J212" i="128"/>
  <c r="C213" i="128"/>
  <c r="D213" i="128"/>
  <c r="E213" i="128"/>
  <c r="F213" i="128"/>
  <c r="H213" i="128"/>
  <c r="I213" i="128"/>
  <c r="J213" i="128"/>
  <c r="C214" i="128"/>
  <c r="D214" i="128"/>
  <c r="E214" i="128"/>
  <c r="F214" i="128"/>
  <c r="H214" i="128"/>
  <c r="I214" i="128"/>
  <c r="J214" i="128"/>
  <c r="C215" i="128"/>
  <c r="D215" i="128"/>
  <c r="E215" i="128"/>
  <c r="F215" i="128"/>
  <c r="H215" i="128"/>
  <c r="I215" i="128"/>
  <c r="J215" i="128"/>
  <c r="C216" i="128"/>
  <c r="D216" i="128"/>
  <c r="E216" i="128"/>
  <c r="F216" i="128"/>
  <c r="H216" i="128"/>
  <c r="I216" i="128"/>
  <c r="J216" i="128"/>
  <c r="C217" i="128"/>
  <c r="D217" i="128"/>
  <c r="E217" i="128"/>
  <c r="F217" i="128"/>
  <c r="H217" i="128"/>
  <c r="I217" i="128"/>
  <c r="J217" i="128"/>
  <c r="C218" i="128"/>
  <c r="D218" i="128"/>
  <c r="E218" i="128"/>
  <c r="F218" i="128"/>
  <c r="H218" i="128"/>
  <c r="I218" i="128"/>
  <c r="J218" i="128"/>
  <c r="C219" i="128"/>
  <c r="D219" i="128"/>
  <c r="E219" i="128"/>
  <c r="F219" i="128"/>
  <c r="H219" i="128"/>
  <c r="I219" i="128"/>
  <c r="J219" i="128"/>
  <c r="C220" i="128"/>
  <c r="D220" i="128"/>
  <c r="E220" i="128"/>
  <c r="F220" i="128"/>
  <c r="H220" i="128"/>
  <c r="I220" i="128"/>
  <c r="J220" i="128"/>
  <c r="C221" i="128"/>
  <c r="D221" i="128"/>
  <c r="E221" i="128"/>
  <c r="F221" i="128"/>
  <c r="H221" i="128"/>
  <c r="I221" i="128"/>
  <c r="J221" i="128"/>
  <c r="C222" i="128"/>
  <c r="D222" i="128"/>
  <c r="E222" i="128"/>
  <c r="F222" i="128"/>
  <c r="H222" i="128"/>
  <c r="I222" i="128"/>
  <c r="J222" i="128"/>
  <c r="C223" i="128"/>
  <c r="D223" i="128"/>
  <c r="E223" i="128"/>
  <c r="F223" i="128"/>
  <c r="H223" i="128"/>
  <c r="I223" i="128"/>
  <c r="J223" i="128"/>
  <c r="C224" i="128"/>
  <c r="D224" i="128"/>
  <c r="E224" i="128"/>
  <c r="F224" i="128"/>
  <c r="H224" i="128"/>
  <c r="I224" i="128"/>
  <c r="J224" i="128"/>
  <c r="C225" i="128"/>
  <c r="D225" i="128"/>
  <c r="E225" i="128"/>
  <c r="F225" i="128"/>
  <c r="H225" i="128"/>
  <c r="I225" i="128"/>
  <c r="J225" i="128"/>
  <c r="C226" i="128"/>
  <c r="D226" i="128"/>
  <c r="E226" i="128"/>
  <c r="F226" i="128"/>
  <c r="H226" i="128"/>
  <c r="I226" i="128"/>
  <c r="J226" i="128"/>
  <c r="C227" i="128"/>
  <c r="D227" i="128"/>
  <c r="E227" i="128"/>
  <c r="F227" i="128"/>
  <c r="H227" i="128"/>
  <c r="I227" i="128"/>
  <c r="J227" i="128"/>
  <c r="C228" i="128"/>
  <c r="D228" i="128"/>
  <c r="E228" i="128"/>
  <c r="F228" i="128"/>
  <c r="H228" i="128"/>
  <c r="I228" i="128"/>
  <c r="J228" i="128"/>
  <c r="C229" i="128"/>
  <c r="D229" i="128"/>
  <c r="E229" i="128"/>
  <c r="F229" i="128"/>
  <c r="H229" i="128"/>
  <c r="I229" i="128"/>
  <c r="J229" i="128"/>
  <c r="C230" i="128"/>
  <c r="D230" i="128"/>
  <c r="E230" i="128"/>
  <c r="F230" i="128"/>
  <c r="H230" i="128"/>
  <c r="I230" i="128"/>
  <c r="J230" i="128"/>
  <c r="C231" i="128"/>
  <c r="D231" i="128"/>
  <c r="E231" i="128"/>
  <c r="F231" i="128"/>
  <c r="H231" i="128"/>
  <c r="I231" i="128"/>
  <c r="J231" i="128"/>
  <c r="C232" i="128"/>
  <c r="D232" i="128"/>
  <c r="E232" i="128"/>
  <c r="F232" i="128"/>
  <c r="H232" i="128"/>
  <c r="I232" i="128"/>
  <c r="J232" i="128"/>
  <c r="C233" i="128"/>
  <c r="D233" i="128"/>
  <c r="E233" i="128"/>
  <c r="F233" i="128"/>
  <c r="H233" i="128"/>
  <c r="I233" i="128"/>
  <c r="J233" i="128"/>
  <c r="C234" i="128"/>
  <c r="D234" i="128"/>
  <c r="E234" i="128"/>
  <c r="F234" i="128"/>
  <c r="H234" i="128"/>
  <c r="I234" i="128"/>
  <c r="J234" i="128"/>
  <c r="C235" i="128"/>
  <c r="D235" i="128"/>
  <c r="E235" i="128"/>
  <c r="F235" i="128"/>
  <c r="H235" i="128"/>
  <c r="I235" i="128"/>
  <c r="J235" i="128"/>
  <c r="C236" i="128"/>
  <c r="D236" i="128"/>
  <c r="E236" i="128"/>
  <c r="F236" i="128"/>
  <c r="H236" i="128"/>
  <c r="I236" i="128"/>
  <c r="J236" i="128"/>
  <c r="C237" i="128"/>
  <c r="D237" i="128"/>
  <c r="E237" i="128"/>
  <c r="F237" i="128"/>
  <c r="H237" i="128"/>
  <c r="I237" i="128"/>
  <c r="J237" i="128"/>
  <c r="C238" i="128"/>
  <c r="D238" i="128"/>
  <c r="E238" i="128"/>
  <c r="F238" i="128"/>
  <c r="H238" i="128"/>
  <c r="I238" i="128"/>
  <c r="J238" i="128"/>
  <c r="C239" i="128"/>
  <c r="D239" i="128"/>
  <c r="E239" i="128"/>
  <c r="F239" i="128"/>
  <c r="H239" i="128"/>
  <c r="I239" i="128"/>
  <c r="J239" i="128"/>
  <c r="C240" i="128"/>
  <c r="D240" i="128"/>
  <c r="E240" i="128"/>
  <c r="F240" i="128"/>
  <c r="H240" i="128"/>
  <c r="I240" i="128"/>
  <c r="J240" i="128"/>
  <c r="C241" i="128"/>
  <c r="D241" i="128"/>
  <c r="E241" i="128"/>
  <c r="F241" i="128"/>
  <c r="H241" i="128"/>
  <c r="I241" i="128"/>
  <c r="J241" i="128"/>
  <c r="C242" i="128"/>
  <c r="D242" i="128"/>
  <c r="E242" i="128"/>
  <c r="F242" i="128"/>
  <c r="H242" i="128"/>
  <c r="I242" i="128"/>
  <c r="J242" i="128"/>
  <c r="C243" i="128"/>
  <c r="D243" i="128"/>
  <c r="E243" i="128"/>
  <c r="F243" i="128"/>
  <c r="H243" i="128"/>
  <c r="I243" i="128"/>
  <c r="J243" i="128"/>
  <c r="C244" i="128"/>
  <c r="D244" i="128"/>
  <c r="E244" i="128"/>
  <c r="F244" i="128"/>
  <c r="H244" i="128"/>
  <c r="I244" i="128"/>
  <c r="J244" i="128"/>
  <c r="C245" i="128"/>
  <c r="D245" i="128"/>
  <c r="E245" i="128"/>
  <c r="F245" i="128"/>
  <c r="H245" i="128"/>
  <c r="I245" i="128"/>
  <c r="J245" i="128"/>
  <c r="C246" i="128"/>
  <c r="D246" i="128"/>
  <c r="E246" i="128"/>
  <c r="F246" i="128"/>
  <c r="H246" i="128"/>
  <c r="I246" i="128"/>
  <c r="J246" i="128"/>
  <c r="C247" i="128"/>
  <c r="D247" i="128"/>
  <c r="E247" i="128"/>
  <c r="F247" i="128"/>
  <c r="H247" i="128"/>
  <c r="I247" i="128"/>
  <c r="J247" i="128"/>
  <c r="C248" i="128"/>
  <c r="D248" i="128"/>
  <c r="E248" i="128"/>
  <c r="F248" i="128"/>
  <c r="H248" i="128"/>
  <c r="I248" i="128"/>
  <c r="J248" i="128"/>
  <c r="C249" i="128"/>
  <c r="D249" i="128"/>
  <c r="E249" i="128"/>
  <c r="F249" i="128"/>
  <c r="H249" i="128"/>
  <c r="I249" i="128"/>
  <c r="J249" i="128"/>
  <c r="C250" i="128"/>
  <c r="D250" i="128"/>
  <c r="E250" i="128"/>
  <c r="F250" i="128"/>
  <c r="H250" i="128"/>
  <c r="I250" i="128"/>
  <c r="J250" i="128"/>
  <c r="C251" i="128"/>
  <c r="D251" i="128"/>
  <c r="E251" i="128"/>
  <c r="F251" i="128"/>
  <c r="H251" i="128"/>
  <c r="I251" i="128"/>
  <c r="J251" i="128"/>
  <c r="C252" i="128"/>
  <c r="D252" i="128"/>
  <c r="E252" i="128"/>
  <c r="F252" i="128"/>
  <c r="H252" i="128"/>
  <c r="I252" i="128"/>
  <c r="J252" i="128"/>
  <c r="C253" i="128"/>
  <c r="D253" i="128"/>
  <c r="E253" i="128"/>
  <c r="F253" i="128"/>
  <c r="H253" i="128"/>
  <c r="I253" i="128"/>
  <c r="J253" i="128"/>
  <c r="C254" i="128"/>
  <c r="D254" i="128"/>
  <c r="E254" i="128"/>
  <c r="F254" i="128"/>
  <c r="H254" i="128"/>
  <c r="I254" i="128"/>
  <c r="J254" i="128"/>
  <c r="C255" i="128"/>
  <c r="D255" i="128"/>
  <c r="E255" i="128"/>
  <c r="F255" i="128"/>
  <c r="H255" i="128"/>
  <c r="I255" i="128"/>
  <c r="J255" i="128"/>
  <c r="C256" i="128"/>
  <c r="D256" i="128"/>
  <c r="E256" i="128"/>
  <c r="F256" i="128"/>
  <c r="H256" i="128"/>
  <c r="I256" i="128"/>
  <c r="J256" i="128"/>
  <c r="C257" i="128"/>
  <c r="D257" i="128"/>
  <c r="E257" i="128"/>
  <c r="F257" i="128"/>
  <c r="H257" i="128"/>
  <c r="I257" i="128"/>
  <c r="J257" i="128"/>
  <c r="C258" i="128"/>
  <c r="D258" i="128"/>
  <c r="E258" i="128"/>
  <c r="F258" i="128"/>
  <c r="H258" i="128"/>
  <c r="I258" i="128"/>
  <c r="J258" i="128"/>
  <c r="C259" i="128"/>
  <c r="D259" i="128"/>
  <c r="E259" i="128"/>
  <c r="F259" i="128"/>
  <c r="H259" i="128"/>
  <c r="I259" i="128"/>
  <c r="J259" i="128"/>
  <c r="C260" i="128"/>
  <c r="D260" i="128"/>
  <c r="E260" i="128"/>
  <c r="F260" i="128"/>
  <c r="H260" i="128"/>
  <c r="I260" i="128"/>
  <c r="J260" i="128"/>
  <c r="C261" i="128"/>
  <c r="D261" i="128"/>
  <c r="E261" i="128"/>
  <c r="F261" i="128"/>
  <c r="H261" i="128"/>
  <c r="I261" i="128"/>
  <c r="J261" i="128"/>
  <c r="C262" i="128"/>
  <c r="D262" i="128"/>
  <c r="E262" i="128"/>
  <c r="F262" i="128"/>
  <c r="H262" i="128"/>
  <c r="I262" i="128"/>
  <c r="J262" i="128"/>
  <c r="C263" i="128"/>
  <c r="D263" i="128"/>
  <c r="E263" i="128"/>
  <c r="F263" i="128"/>
  <c r="H263" i="128"/>
  <c r="I263" i="128"/>
  <c r="J263" i="128"/>
  <c r="C264" i="128"/>
  <c r="D264" i="128"/>
  <c r="E264" i="128"/>
  <c r="F264" i="128"/>
  <c r="H264" i="128"/>
  <c r="I264" i="128"/>
  <c r="J264" i="128"/>
  <c r="C265" i="128"/>
  <c r="D265" i="128"/>
  <c r="E265" i="128"/>
  <c r="F265" i="128"/>
  <c r="H265" i="128"/>
  <c r="I265" i="128"/>
  <c r="J265" i="128"/>
  <c r="C266" i="128"/>
  <c r="D266" i="128"/>
  <c r="E266" i="128"/>
  <c r="F266" i="128"/>
  <c r="H266" i="128"/>
  <c r="I266" i="128"/>
  <c r="J266" i="128"/>
  <c r="C267" i="128"/>
  <c r="D267" i="128"/>
  <c r="E267" i="128"/>
  <c r="F267" i="128"/>
  <c r="H267" i="128"/>
  <c r="I267" i="128"/>
  <c r="J267" i="128"/>
  <c r="C268" i="128"/>
  <c r="D268" i="128"/>
  <c r="E268" i="128"/>
  <c r="F268" i="128"/>
  <c r="H268" i="128"/>
  <c r="I268" i="128"/>
  <c r="J268" i="128"/>
  <c r="C269" i="128"/>
  <c r="D269" i="128"/>
  <c r="E269" i="128"/>
  <c r="F269" i="128"/>
  <c r="H269" i="128"/>
  <c r="I269" i="128"/>
  <c r="J269" i="128"/>
  <c r="C270" i="128"/>
  <c r="D270" i="128"/>
  <c r="E270" i="128"/>
  <c r="F270" i="128"/>
  <c r="H270" i="128"/>
  <c r="I270" i="128"/>
  <c r="J270" i="128"/>
  <c r="C271" i="128"/>
  <c r="D271" i="128"/>
  <c r="E271" i="128"/>
  <c r="F271" i="128"/>
  <c r="H271" i="128"/>
  <c r="I271" i="128"/>
  <c r="J271" i="128"/>
  <c r="C272" i="128"/>
  <c r="D272" i="128"/>
  <c r="E272" i="128"/>
  <c r="F272" i="128"/>
  <c r="H272" i="128"/>
  <c r="I272" i="128"/>
  <c r="J272" i="128"/>
  <c r="C273" i="128"/>
  <c r="D273" i="128"/>
  <c r="E273" i="128"/>
  <c r="F273" i="128"/>
  <c r="H273" i="128"/>
  <c r="I273" i="128"/>
  <c r="J273" i="128"/>
  <c r="C274" i="128"/>
  <c r="D274" i="128"/>
  <c r="E274" i="128"/>
  <c r="F274" i="128"/>
  <c r="H274" i="128"/>
  <c r="I274" i="128"/>
  <c r="J274" i="128"/>
  <c r="C275" i="128"/>
  <c r="D275" i="128"/>
  <c r="E275" i="128"/>
  <c r="F275" i="128"/>
  <c r="H275" i="128"/>
  <c r="I275" i="128"/>
  <c r="J275" i="128"/>
  <c r="C276" i="128"/>
  <c r="D276" i="128"/>
  <c r="E276" i="128"/>
  <c r="F276" i="128"/>
  <c r="H276" i="128"/>
  <c r="I276" i="128"/>
  <c r="J276" i="128"/>
  <c r="C277" i="128"/>
  <c r="D277" i="128"/>
  <c r="E277" i="128"/>
  <c r="F277" i="128"/>
  <c r="H277" i="128"/>
  <c r="I277" i="128"/>
  <c r="J277" i="128"/>
  <c r="C278" i="128"/>
  <c r="D278" i="128"/>
  <c r="E278" i="128"/>
  <c r="F278" i="128"/>
  <c r="H278" i="128"/>
  <c r="I278" i="128"/>
  <c r="J278" i="128"/>
  <c r="C279" i="128"/>
  <c r="D279" i="128"/>
  <c r="E279" i="128"/>
  <c r="F279" i="128"/>
  <c r="H279" i="128"/>
  <c r="I279" i="128"/>
  <c r="J279" i="128"/>
  <c r="C280" i="128"/>
  <c r="D280" i="128"/>
  <c r="E280" i="128"/>
  <c r="F280" i="128"/>
  <c r="H280" i="128"/>
  <c r="I280" i="128"/>
  <c r="J280" i="128"/>
  <c r="C281" i="128"/>
  <c r="D281" i="128"/>
  <c r="E281" i="128"/>
  <c r="F281" i="128"/>
  <c r="H281" i="128"/>
  <c r="I281" i="128"/>
  <c r="J281" i="128"/>
  <c r="C282" i="128"/>
  <c r="D282" i="128"/>
  <c r="E282" i="128"/>
  <c r="F282" i="128"/>
  <c r="H282" i="128"/>
  <c r="I282" i="128"/>
  <c r="J282" i="128"/>
  <c r="C283" i="128"/>
  <c r="D283" i="128"/>
  <c r="E283" i="128"/>
  <c r="F283" i="128"/>
  <c r="H283" i="128"/>
  <c r="I283" i="128"/>
  <c r="J283" i="128"/>
  <c r="C284" i="128"/>
  <c r="D284" i="128"/>
  <c r="E284" i="128"/>
  <c r="F284" i="128"/>
  <c r="H284" i="128"/>
  <c r="I284" i="128"/>
  <c r="J284" i="128"/>
  <c r="C285" i="128"/>
  <c r="D285" i="128"/>
  <c r="E285" i="128"/>
  <c r="F285" i="128"/>
  <c r="H285" i="128"/>
  <c r="I285" i="128"/>
  <c r="J285" i="128"/>
  <c r="C286" i="128"/>
  <c r="D286" i="128"/>
  <c r="E286" i="128"/>
  <c r="F286" i="128"/>
  <c r="H286" i="128"/>
  <c r="I286" i="128"/>
  <c r="J286" i="128"/>
  <c r="C287" i="128"/>
  <c r="D287" i="128"/>
  <c r="E287" i="128"/>
  <c r="F287" i="128"/>
  <c r="H287" i="128"/>
  <c r="I287" i="128"/>
  <c r="J287" i="128"/>
  <c r="C288" i="128"/>
  <c r="D288" i="128"/>
  <c r="E288" i="128"/>
  <c r="F288" i="128"/>
  <c r="H288" i="128"/>
  <c r="I288" i="128"/>
  <c r="J288" i="128"/>
  <c r="C289" i="128"/>
  <c r="D289" i="128"/>
  <c r="E289" i="128"/>
  <c r="F289" i="128"/>
  <c r="H289" i="128"/>
  <c r="I289" i="128"/>
  <c r="J289" i="128"/>
  <c r="C290" i="128"/>
  <c r="D290" i="128"/>
  <c r="E290" i="128"/>
  <c r="F290" i="128"/>
  <c r="H290" i="128"/>
  <c r="I290" i="128"/>
  <c r="J290" i="128"/>
  <c r="C291" i="128"/>
  <c r="D291" i="128"/>
  <c r="E291" i="128"/>
  <c r="F291" i="128"/>
  <c r="H291" i="128"/>
  <c r="I291" i="128"/>
  <c r="J291" i="128"/>
  <c r="C292" i="128"/>
  <c r="D292" i="128"/>
  <c r="E292" i="128"/>
  <c r="F292" i="128"/>
  <c r="H292" i="128"/>
  <c r="I292" i="128"/>
  <c r="J292" i="128"/>
  <c r="C293" i="128"/>
  <c r="D293" i="128"/>
  <c r="E293" i="128"/>
  <c r="F293" i="128"/>
  <c r="H293" i="128"/>
  <c r="I293" i="128"/>
  <c r="J293" i="128"/>
  <c r="C294" i="128"/>
  <c r="D294" i="128"/>
  <c r="E294" i="128"/>
  <c r="F294" i="128"/>
  <c r="H294" i="128"/>
  <c r="I294" i="128"/>
  <c r="J294" i="128"/>
  <c r="C295" i="128"/>
  <c r="D295" i="128"/>
  <c r="E295" i="128"/>
  <c r="F295" i="128"/>
  <c r="H295" i="128"/>
  <c r="I295" i="128"/>
  <c r="J295" i="128"/>
  <c r="C296" i="128"/>
  <c r="D296" i="128"/>
  <c r="E296" i="128"/>
  <c r="F296" i="128"/>
  <c r="H296" i="128"/>
  <c r="I296" i="128"/>
  <c r="J296" i="128"/>
  <c r="C297" i="128"/>
  <c r="D297" i="128"/>
  <c r="E297" i="128"/>
  <c r="F297" i="128"/>
  <c r="H297" i="128"/>
  <c r="I297" i="128"/>
  <c r="J297" i="128"/>
  <c r="C298" i="128"/>
  <c r="D298" i="128"/>
  <c r="E298" i="128"/>
  <c r="F298" i="128"/>
  <c r="H298" i="128"/>
  <c r="I298" i="128"/>
  <c r="J298" i="128"/>
  <c r="C299" i="128"/>
  <c r="D299" i="128"/>
  <c r="E299" i="128"/>
  <c r="F299" i="128"/>
  <c r="H299" i="128"/>
  <c r="I299" i="128"/>
  <c r="J299" i="128"/>
  <c r="C300" i="128"/>
  <c r="D300" i="128"/>
  <c r="E300" i="128"/>
  <c r="F300" i="128"/>
  <c r="H300" i="128"/>
  <c r="I300" i="128"/>
  <c r="J300" i="128"/>
  <c r="C301" i="128"/>
  <c r="D301" i="128"/>
  <c r="E301" i="128"/>
  <c r="F301" i="128"/>
  <c r="H301" i="128"/>
  <c r="I301" i="128"/>
  <c r="J301" i="128"/>
  <c r="C302" i="128"/>
  <c r="D302" i="128"/>
  <c r="E302" i="128"/>
  <c r="F302" i="128"/>
  <c r="H302" i="128"/>
  <c r="I302" i="128"/>
  <c r="J302" i="128"/>
  <c r="C303" i="128"/>
  <c r="D303" i="128"/>
  <c r="E303" i="128"/>
  <c r="F303" i="128"/>
  <c r="H303" i="128"/>
  <c r="I303" i="128"/>
  <c r="J303" i="128"/>
  <c r="C304" i="128"/>
  <c r="D304" i="128"/>
  <c r="E304" i="128"/>
  <c r="F304" i="128"/>
  <c r="H304" i="128"/>
  <c r="I304" i="128"/>
  <c r="J304" i="128"/>
  <c r="C305" i="128"/>
  <c r="D305" i="128"/>
  <c r="E305" i="128"/>
  <c r="F305" i="128"/>
  <c r="H305" i="128"/>
  <c r="I305" i="128"/>
  <c r="J305" i="128"/>
  <c r="C306" i="128"/>
  <c r="D306" i="128"/>
  <c r="E306" i="128"/>
  <c r="F306" i="128"/>
  <c r="H306" i="128"/>
  <c r="I306" i="128"/>
  <c r="J306" i="128"/>
  <c r="C307" i="128"/>
  <c r="D307" i="128"/>
  <c r="E307" i="128"/>
  <c r="F307" i="128"/>
  <c r="H307" i="128"/>
  <c r="I307" i="128"/>
  <c r="J307" i="128"/>
  <c r="C308" i="128"/>
  <c r="D308" i="128"/>
  <c r="E308" i="128"/>
  <c r="F308" i="128"/>
  <c r="H308" i="128"/>
  <c r="I308" i="128"/>
  <c r="J308" i="128"/>
  <c r="C309" i="128"/>
  <c r="D309" i="128"/>
  <c r="E309" i="128"/>
  <c r="F309" i="128"/>
  <c r="H309" i="128"/>
  <c r="I309" i="128"/>
  <c r="J309" i="128"/>
  <c r="C310" i="128"/>
  <c r="D310" i="128"/>
  <c r="E310" i="128"/>
  <c r="F310" i="128"/>
  <c r="H310" i="128"/>
  <c r="I310" i="128"/>
  <c r="J310" i="128"/>
  <c r="C311" i="128"/>
  <c r="D311" i="128"/>
  <c r="E311" i="128"/>
  <c r="F311" i="128"/>
  <c r="H311" i="128"/>
  <c r="I311" i="128"/>
  <c r="J311" i="128"/>
  <c r="C312" i="128"/>
  <c r="D312" i="128"/>
  <c r="E312" i="128"/>
  <c r="F312" i="128"/>
  <c r="H312" i="128"/>
  <c r="I312" i="128"/>
  <c r="J312" i="128"/>
  <c r="C313" i="128"/>
  <c r="D313" i="128"/>
  <c r="E313" i="128"/>
  <c r="F313" i="128"/>
  <c r="H313" i="128"/>
  <c r="I313" i="128"/>
  <c r="J313" i="128"/>
  <c r="C314" i="128"/>
  <c r="D314" i="128"/>
  <c r="E314" i="128"/>
  <c r="F314" i="128"/>
  <c r="H314" i="128"/>
  <c r="I314" i="128"/>
  <c r="J314" i="128"/>
  <c r="C315" i="128"/>
  <c r="D315" i="128"/>
  <c r="E315" i="128"/>
  <c r="F315" i="128"/>
  <c r="H315" i="128"/>
  <c r="I315" i="128"/>
  <c r="J315" i="128"/>
  <c r="C316" i="128"/>
  <c r="D316" i="128"/>
  <c r="E316" i="128"/>
  <c r="F316" i="128"/>
  <c r="H316" i="128"/>
  <c r="I316" i="128"/>
  <c r="J316" i="128"/>
  <c r="C317" i="128"/>
  <c r="D317" i="128"/>
  <c r="E317" i="128"/>
  <c r="F317" i="128"/>
  <c r="H317" i="128"/>
  <c r="I317" i="128"/>
  <c r="J317" i="128"/>
  <c r="C318" i="128"/>
  <c r="D318" i="128"/>
  <c r="E318" i="128"/>
  <c r="F318" i="128"/>
  <c r="H318" i="128"/>
  <c r="I318" i="128"/>
  <c r="J318" i="128"/>
  <c r="C319" i="128"/>
  <c r="D319" i="128"/>
  <c r="E319" i="128"/>
  <c r="F319" i="128"/>
  <c r="H319" i="128"/>
  <c r="I319" i="128"/>
  <c r="J319" i="128"/>
  <c r="C320" i="128"/>
  <c r="D320" i="128"/>
  <c r="E320" i="128"/>
  <c r="F320" i="128"/>
  <c r="H320" i="128"/>
  <c r="I320" i="128"/>
  <c r="J320" i="128"/>
  <c r="C321" i="128"/>
  <c r="D321" i="128"/>
  <c r="E321" i="128"/>
  <c r="F321" i="128"/>
  <c r="H321" i="128"/>
  <c r="I321" i="128"/>
  <c r="J321" i="128"/>
  <c r="C322" i="128"/>
  <c r="D322" i="128"/>
  <c r="E322" i="128"/>
  <c r="F322" i="128"/>
  <c r="H322" i="128"/>
  <c r="I322" i="128"/>
  <c r="J322" i="128"/>
  <c r="C323" i="128"/>
  <c r="D323" i="128"/>
  <c r="E323" i="128"/>
  <c r="F323" i="128"/>
  <c r="H323" i="128"/>
  <c r="I323" i="128"/>
  <c r="J323" i="128"/>
  <c r="C324" i="128"/>
  <c r="D324" i="128"/>
  <c r="E324" i="128"/>
  <c r="F324" i="128"/>
  <c r="H324" i="128"/>
  <c r="I324" i="128"/>
  <c r="J324" i="128"/>
  <c r="C325" i="128"/>
  <c r="D325" i="128"/>
  <c r="E325" i="128"/>
  <c r="F325" i="128"/>
  <c r="H325" i="128"/>
  <c r="I325" i="128"/>
  <c r="J325" i="128"/>
  <c r="C326" i="128"/>
  <c r="D326" i="128"/>
  <c r="E326" i="128"/>
  <c r="F326" i="128"/>
  <c r="H326" i="128"/>
  <c r="I326" i="128"/>
  <c r="J326" i="128"/>
  <c r="C327" i="128"/>
  <c r="D327" i="128"/>
  <c r="E327" i="128"/>
  <c r="F327" i="128"/>
  <c r="H327" i="128"/>
  <c r="I327" i="128"/>
  <c r="J327" i="128"/>
  <c r="C328" i="128"/>
  <c r="D328" i="128"/>
  <c r="E328" i="128"/>
  <c r="F328" i="128"/>
  <c r="H328" i="128"/>
  <c r="I328" i="128"/>
  <c r="J328" i="128"/>
  <c r="C329" i="128"/>
  <c r="D329" i="128"/>
  <c r="E329" i="128"/>
  <c r="F329" i="128"/>
  <c r="H329" i="128"/>
  <c r="I329" i="128"/>
  <c r="J329" i="128"/>
  <c r="C330" i="128"/>
  <c r="D330" i="128"/>
  <c r="E330" i="128"/>
  <c r="F330" i="128"/>
  <c r="H330" i="128"/>
  <c r="I330" i="128"/>
  <c r="J330" i="128"/>
  <c r="C331" i="128"/>
  <c r="D331" i="128"/>
  <c r="E331" i="128"/>
  <c r="F331" i="128"/>
  <c r="H331" i="128"/>
  <c r="I331" i="128"/>
  <c r="J331" i="128"/>
  <c r="C332" i="128"/>
  <c r="D332" i="128"/>
  <c r="E332" i="128"/>
  <c r="F332" i="128"/>
  <c r="H332" i="128"/>
  <c r="I332" i="128"/>
  <c r="J332" i="128"/>
  <c r="C333" i="128"/>
  <c r="D333" i="128"/>
  <c r="E333" i="128"/>
  <c r="F333" i="128"/>
  <c r="H333" i="128"/>
  <c r="I333" i="128"/>
  <c r="J333" i="128"/>
  <c r="C334" i="128"/>
  <c r="D334" i="128"/>
  <c r="E334" i="128"/>
  <c r="F334" i="128"/>
  <c r="H334" i="128"/>
  <c r="I334" i="128"/>
  <c r="J334" i="128"/>
  <c r="C335" i="128"/>
  <c r="D335" i="128"/>
  <c r="E335" i="128"/>
  <c r="F335" i="128"/>
  <c r="H335" i="128"/>
  <c r="I335" i="128"/>
  <c r="J335" i="128"/>
  <c r="C336" i="128"/>
  <c r="D336" i="128"/>
  <c r="E336" i="128"/>
  <c r="F336" i="128"/>
  <c r="H336" i="128"/>
  <c r="I336" i="128"/>
  <c r="J336" i="128"/>
  <c r="C337" i="128"/>
  <c r="D337" i="128"/>
  <c r="E337" i="128"/>
  <c r="F337" i="128"/>
  <c r="H337" i="128"/>
  <c r="I337" i="128"/>
  <c r="J337" i="128"/>
  <c r="C338" i="128"/>
  <c r="D338" i="128"/>
  <c r="E338" i="128"/>
  <c r="F338" i="128"/>
  <c r="H338" i="128"/>
  <c r="I338" i="128"/>
  <c r="J338" i="128"/>
  <c r="C339" i="128"/>
  <c r="D339" i="128"/>
  <c r="E339" i="128"/>
  <c r="F339" i="128"/>
  <c r="H339" i="128"/>
  <c r="I339" i="128"/>
  <c r="J339" i="128"/>
  <c r="C340" i="128"/>
  <c r="D340" i="128"/>
  <c r="E340" i="128"/>
  <c r="F340" i="128"/>
  <c r="H340" i="128"/>
  <c r="I340" i="128"/>
  <c r="J340" i="128"/>
  <c r="C341" i="128"/>
  <c r="D341" i="128"/>
  <c r="E341" i="128"/>
  <c r="F341" i="128"/>
  <c r="H341" i="128"/>
  <c r="I341" i="128"/>
  <c r="J341" i="128"/>
  <c r="C342" i="128"/>
  <c r="D342" i="128"/>
  <c r="E342" i="128"/>
  <c r="F342" i="128"/>
  <c r="H342" i="128"/>
  <c r="I342" i="128"/>
  <c r="J342" i="128"/>
  <c r="C343" i="128"/>
  <c r="D343" i="128"/>
  <c r="E343" i="128"/>
  <c r="F343" i="128"/>
  <c r="H343" i="128"/>
  <c r="I343" i="128"/>
  <c r="J343" i="128"/>
  <c r="C344" i="128"/>
  <c r="D344" i="128"/>
  <c r="E344" i="128"/>
  <c r="F344" i="128"/>
  <c r="H344" i="128"/>
  <c r="I344" i="128"/>
  <c r="J344" i="128"/>
  <c r="C345" i="128"/>
  <c r="D345" i="128"/>
  <c r="E345" i="128"/>
  <c r="F345" i="128"/>
  <c r="H345" i="128"/>
  <c r="I345" i="128"/>
  <c r="J345" i="128"/>
  <c r="C346" i="128"/>
  <c r="D346" i="128"/>
  <c r="E346" i="128"/>
  <c r="F346" i="128"/>
  <c r="H346" i="128"/>
  <c r="I346" i="128"/>
  <c r="J346" i="128"/>
  <c r="C347" i="128"/>
  <c r="D347" i="128"/>
  <c r="E347" i="128"/>
  <c r="F347" i="128"/>
  <c r="H347" i="128"/>
  <c r="I347" i="128"/>
  <c r="J347" i="128"/>
  <c r="C348" i="128"/>
  <c r="D348" i="128"/>
  <c r="E348" i="128"/>
  <c r="F348" i="128"/>
  <c r="H348" i="128"/>
  <c r="I348" i="128"/>
  <c r="J348" i="128"/>
  <c r="C349" i="128"/>
  <c r="D349" i="128"/>
  <c r="E349" i="128"/>
  <c r="F349" i="128"/>
  <c r="H349" i="128"/>
  <c r="I349" i="128"/>
  <c r="J349" i="128"/>
  <c r="C350" i="128"/>
  <c r="D350" i="128"/>
  <c r="E350" i="128"/>
  <c r="F350" i="128"/>
  <c r="H350" i="128"/>
  <c r="I350" i="128"/>
  <c r="J350" i="128"/>
  <c r="C351" i="128"/>
  <c r="D351" i="128"/>
  <c r="E351" i="128"/>
  <c r="F351" i="128"/>
  <c r="H351" i="128"/>
  <c r="I351" i="128"/>
  <c r="J351" i="128"/>
  <c r="C352" i="128"/>
  <c r="D352" i="128"/>
  <c r="E352" i="128"/>
  <c r="F352" i="128"/>
  <c r="H352" i="128"/>
  <c r="I352" i="128"/>
  <c r="J352" i="128"/>
  <c r="C353" i="128"/>
  <c r="D353" i="128"/>
  <c r="E353" i="128"/>
  <c r="F353" i="128"/>
  <c r="H353" i="128"/>
  <c r="I353" i="128"/>
  <c r="J353" i="128"/>
  <c r="C354" i="128"/>
  <c r="D354" i="128"/>
  <c r="E354" i="128"/>
  <c r="F354" i="128"/>
  <c r="H354" i="128"/>
  <c r="I354" i="128"/>
  <c r="J354" i="128"/>
  <c r="C355" i="128"/>
  <c r="D355" i="128"/>
  <c r="E355" i="128"/>
  <c r="F355" i="128"/>
  <c r="H355" i="128"/>
  <c r="I355" i="128"/>
  <c r="J355" i="128"/>
  <c r="C356" i="128"/>
  <c r="D356" i="128"/>
  <c r="E356" i="128"/>
  <c r="F356" i="128"/>
  <c r="H356" i="128"/>
  <c r="I356" i="128"/>
  <c r="J356" i="128"/>
  <c r="C357" i="128"/>
  <c r="D357" i="128"/>
  <c r="E357" i="128"/>
  <c r="F357" i="128"/>
  <c r="H357" i="128"/>
  <c r="I357" i="128"/>
  <c r="J357" i="128"/>
  <c r="C358" i="128"/>
  <c r="D358" i="128"/>
  <c r="E358" i="128"/>
  <c r="F358" i="128"/>
  <c r="H358" i="128"/>
  <c r="I358" i="128"/>
  <c r="J358" i="128"/>
  <c r="C359" i="128"/>
  <c r="D359" i="128"/>
  <c r="E359" i="128"/>
  <c r="F359" i="128"/>
  <c r="H359" i="128"/>
  <c r="I359" i="128"/>
  <c r="J359" i="128"/>
  <c r="C360" i="128"/>
  <c r="D360" i="128"/>
  <c r="E360" i="128"/>
  <c r="F360" i="128"/>
  <c r="H360" i="128"/>
  <c r="I360" i="128"/>
  <c r="J360" i="128"/>
  <c r="C361" i="128"/>
  <c r="D361" i="128"/>
  <c r="E361" i="128"/>
  <c r="F361" i="128"/>
  <c r="H361" i="128"/>
  <c r="I361" i="128"/>
  <c r="J361" i="128"/>
  <c r="C362" i="128"/>
  <c r="D362" i="128"/>
  <c r="E362" i="128"/>
  <c r="F362" i="128"/>
  <c r="H362" i="128"/>
  <c r="I362" i="128"/>
  <c r="J362" i="128"/>
  <c r="C363" i="128"/>
  <c r="D363" i="128"/>
  <c r="E363" i="128"/>
  <c r="F363" i="128"/>
  <c r="H363" i="128"/>
  <c r="I363" i="128"/>
  <c r="J363" i="128"/>
  <c r="C364" i="128"/>
  <c r="D364" i="128"/>
  <c r="E364" i="128"/>
  <c r="F364" i="128"/>
  <c r="H364" i="128"/>
  <c r="I364" i="128"/>
  <c r="J364" i="128"/>
  <c r="C365" i="128"/>
  <c r="D365" i="128"/>
  <c r="E365" i="128"/>
  <c r="F365" i="128"/>
  <c r="H365" i="128"/>
  <c r="I365" i="128"/>
  <c r="J365" i="128"/>
  <c r="C366" i="128"/>
  <c r="D366" i="128"/>
  <c r="E366" i="128"/>
  <c r="F366" i="128"/>
  <c r="H366" i="128"/>
  <c r="I366" i="128"/>
  <c r="J366" i="128"/>
  <c r="C367" i="128"/>
  <c r="D367" i="128"/>
  <c r="E367" i="128"/>
  <c r="F367" i="128"/>
  <c r="H367" i="128"/>
  <c r="I367" i="128"/>
  <c r="J367" i="128"/>
  <c r="C368" i="128"/>
  <c r="D368" i="128"/>
  <c r="E368" i="128"/>
  <c r="F368" i="128"/>
  <c r="H368" i="128"/>
  <c r="I368" i="128"/>
  <c r="J368" i="128"/>
  <c r="C369" i="128"/>
  <c r="D369" i="128"/>
  <c r="E369" i="128"/>
  <c r="F369" i="128"/>
  <c r="H369" i="128"/>
  <c r="I369" i="128"/>
  <c r="J369" i="128"/>
  <c r="C370" i="128"/>
  <c r="D370" i="128"/>
  <c r="E370" i="128"/>
  <c r="F370" i="128"/>
  <c r="H370" i="128"/>
  <c r="I370" i="128"/>
  <c r="J370" i="128"/>
  <c r="C371" i="128"/>
  <c r="D371" i="128"/>
  <c r="E371" i="128"/>
  <c r="F371" i="128"/>
  <c r="H371" i="128"/>
  <c r="I371" i="128"/>
  <c r="J371" i="128"/>
  <c r="C372" i="128"/>
  <c r="D372" i="128"/>
  <c r="E372" i="128"/>
  <c r="F372" i="128"/>
  <c r="H372" i="128"/>
  <c r="I372" i="128"/>
  <c r="J372" i="128"/>
  <c r="C373" i="128"/>
  <c r="D373" i="128"/>
  <c r="E373" i="128"/>
  <c r="F373" i="128"/>
  <c r="H373" i="128"/>
  <c r="I373" i="128"/>
  <c r="J373" i="128"/>
  <c r="C374" i="128"/>
  <c r="D374" i="128"/>
  <c r="E374" i="128"/>
  <c r="F374" i="128"/>
  <c r="H374" i="128"/>
  <c r="I374" i="128"/>
  <c r="J374" i="128"/>
  <c r="C375" i="128"/>
  <c r="D375" i="128"/>
  <c r="E375" i="128"/>
  <c r="F375" i="128"/>
  <c r="H375" i="128"/>
  <c r="I375" i="128"/>
  <c r="J375" i="128"/>
  <c r="C376" i="128"/>
  <c r="D376" i="128"/>
  <c r="E376" i="128"/>
  <c r="F376" i="128"/>
  <c r="H376" i="128"/>
  <c r="I376" i="128"/>
  <c r="J376" i="128"/>
  <c r="C377" i="128"/>
  <c r="D377" i="128"/>
  <c r="E377" i="128"/>
  <c r="F377" i="128"/>
  <c r="H377" i="128"/>
  <c r="I377" i="128"/>
  <c r="J377" i="128"/>
  <c r="C378" i="128"/>
  <c r="D378" i="128"/>
  <c r="E378" i="128"/>
  <c r="F378" i="128"/>
  <c r="H378" i="128"/>
  <c r="I378" i="128"/>
  <c r="J378" i="128"/>
  <c r="C379" i="128"/>
  <c r="D379" i="128"/>
  <c r="E379" i="128"/>
  <c r="F379" i="128"/>
  <c r="H379" i="128"/>
  <c r="I379" i="128"/>
  <c r="J379" i="128"/>
  <c r="C380" i="128"/>
  <c r="D380" i="128"/>
  <c r="E380" i="128"/>
  <c r="F380" i="128"/>
  <c r="H380" i="128"/>
  <c r="I380" i="128"/>
  <c r="J380" i="128"/>
  <c r="C381" i="128"/>
  <c r="D381" i="128"/>
  <c r="E381" i="128"/>
  <c r="F381" i="128"/>
  <c r="H381" i="128"/>
  <c r="I381" i="128"/>
  <c r="J381" i="128"/>
  <c r="C382" i="128"/>
  <c r="D382" i="128"/>
  <c r="E382" i="128"/>
  <c r="F382" i="128"/>
  <c r="H382" i="128"/>
  <c r="I382" i="128"/>
  <c r="J382" i="128"/>
  <c r="C383" i="128"/>
  <c r="D383" i="128"/>
  <c r="E383" i="128"/>
  <c r="F383" i="128"/>
  <c r="H383" i="128"/>
  <c r="I383" i="128"/>
  <c r="J383" i="128"/>
  <c r="C384" i="128"/>
  <c r="D384" i="128"/>
  <c r="E384" i="128"/>
  <c r="F384" i="128"/>
  <c r="H384" i="128"/>
  <c r="I384" i="128"/>
  <c r="J384" i="128"/>
  <c r="C385" i="128"/>
  <c r="D385" i="128"/>
  <c r="E385" i="128"/>
  <c r="F385" i="128"/>
  <c r="H385" i="128"/>
  <c r="I385" i="128"/>
  <c r="J385" i="128"/>
  <c r="C386" i="128"/>
  <c r="D386" i="128"/>
  <c r="E386" i="128"/>
  <c r="F386" i="128"/>
  <c r="H386" i="128"/>
  <c r="I386" i="128"/>
  <c r="J386" i="128"/>
  <c r="C387" i="128"/>
  <c r="D387" i="128"/>
  <c r="E387" i="128"/>
  <c r="F387" i="128"/>
  <c r="H387" i="128"/>
  <c r="I387" i="128"/>
  <c r="J387" i="128"/>
  <c r="C388" i="128"/>
  <c r="D388" i="128"/>
  <c r="E388" i="128"/>
  <c r="F388" i="128"/>
  <c r="H388" i="128"/>
  <c r="I388" i="128"/>
  <c r="J388" i="128"/>
  <c r="C389" i="128"/>
  <c r="D389" i="128"/>
  <c r="E389" i="128"/>
  <c r="F389" i="128"/>
  <c r="H389" i="128"/>
  <c r="I389" i="128"/>
  <c r="J389" i="128"/>
  <c r="C390" i="128"/>
  <c r="D390" i="128"/>
  <c r="E390" i="128"/>
  <c r="F390" i="128"/>
  <c r="H390" i="128"/>
  <c r="I390" i="128"/>
  <c r="J390" i="128"/>
  <c r="C391" i="128"/>
  <c r="D391" i="128"/>
  <c r="E391" i="128"/>
  <c r="F391" i="128"/>
  <c r="H391" i="128"/>
  <c r="I391" i="128"/>
  <c r="J391" i="128"/>
  <c r="C392" i="128"/>
  <c r="D392" i="128"/>
  <c r="E392" i="128"/>
  <c r="F392" i="128"/>
  <c r="H392" i="128"/>
  <c r="I392" i="128"/>
  <c r="J392" i="128"/>
  <c r="C393" i="128"/>
  <c r="D393" i="128"/>
  <c r="E393" i="128"/>
  <c r="F393" i="128"/>
  <c r="H393" i="128"/>
  <c r="I393" i="128"/>
  <c r="J393" i="128"/>
  <c r="C394" i="128"/>
  <c r="D394" i="128"/>
  <c r="E394" i="128"/>
  <c r="F394" i="128"/>
  <c r="H394" i="128"/>
  <c r="I394" i="128"/>
  <c r="J394" i="128"/>
  <c r="C395" i="128"/>
  <c r="D395" i="128"/>
  <c r="E395" i="128"/>
  <c r="F395" i="128"/>
  <c r="H395" i="128"/>
  <c r="I395" i="128"/>
  <c r="J395" i="128"/>
  <c r="C396" i="128"/>
  <c r="D396" i="128"/>
  <c r="E396" i="128"/>
  <c r="F396" i="128"/>
  <c r="H396" i="128"/>
  <c r="I396" i="128"/>
  <c r="J396" i="128"/>
  <c r="C397" i="128"/>
  <c r="D397" i="128"/>
  <c r="E397" i="128"/>
  <c r="F397" i="128"/>
  <c r="H397" i="128"/>
  <c r="I397" i="128"/>
  <c r="J397" i="128"/>
  <c r="C398" i="128"/>
  <c r="D398" i="128"/>
  <c r="E398" i="128"/>
  <c r="F398" i="128"/>
  <c r="H398" i="128"/>
  <c r="I398" i="128"/>
  <c r="J398" i="128"/>
  <c r="C399" i="128"/>
  <c r="D399" i="128"/>
  <c r="E399" i="128"/>
  <c r="F399" i="128"/>
  <c r="H399" i="128"/>
  <c r="I399" i="128"/>
  <c r="J399" i="128"/>
  <c r="C400" i="128"/>
  <c r="D400" i="128"/>
  <c r="E400" i="128"/>
  <c r="F400" i="128"/>
  <c r="H400" i="128"/>
  <c r="I400" i="128"/>
  <c r="J400" i="128"/>
  <c r="C401" i="128"/>
  <c r="D401" i="128"/>
  <c r="E401" i="128"/>
  <c r="F401" i="128"/>
  <c r="H401" i="128"/>
  <c r="I401" i="128"/>
  <c r="J401" i="128"/>
  <c r="C402" i="128"/>
  <c r="D402" i="128"/>
  <c r="E402" i="128"/>
  <c r="F402" i="128"/>
  <c r="H402" i="128"/>
  <c r="I402" i="128"/>
  <c r="J402" i="128"/>
  <c r="C403" i="128"/>
  <c r="D403" i="128"/>
  <c r="E403" i="128"/>
  <c r="F403" i="128"/>
  <c r="H403" i="128"/>
  <c r="I403" i="128"/>
  <c r="J403" i="128"/>
  <c r="C404" i="128"/>
  <c r="D404" i="128"/>
  <c r="E404" i="128"/>
  <c r="F404" i="128"/>
  <c r="H404" i="128"/>
  <c r="I404" i="128"/>
  <c r="J404" i="128"/>
  <c r="C405" i="128"/>
  <c r="D405" i="128"/>
  <c r="E405" i="128"/>
  <c r="F405" i="128"/>
  <c r="H405" i="128"/>
  <c r="I405" i="128"/>
  <c r="J405" i="128"/>
  <c r="C406" i="128"/>
  <c r="D406" i="128"/>
  <c r="E406" i="128"/>
  <c r="F406" i="128"/>
  <c r="H406" i="128"/>
  <c r="I406" i="128"/>
  <c r="J406" i="128"/>
  <c r="C407" i="128"/>
  <c r="D407" i="128"/>
  <c r="E407" i="128"/>
  <c r="F407" i="128"/>
  <c r="H407" i="128"/>
  <c r="I407" i="128"/>
  <c r="J407" i="128"/>
  <c r="E408" i="128"/>
  <c r="C409" i="128"/>
  <c r="D409" i="128"/>
  <c r="E409" i="128"/>
  <c r="D3" i="120"/>
  <c r="F3" i="120"/>
  <c r="H3" i="120"/>
  <c r="J3" i="120"/>
  <c r="L3" i="120"/>
  <c r="N3" i="120"/>
  <c r="P3" i="120"/>
  <c r="R3" i="120"/>
  <c r="T3" i="120"/>
  <c r="V3" i="120"/>
  <c r="D4" i="120"/>
  <c r="F4" i="120"/>
  <c r="H4" i="120"/>
  <c r="J4" i="120"/>
  <c r="L4" i="120"/>
  <c r="N4" i="120"/>
  <c r="P4" i="120"/>
  <c r="R4" i="120"/>
  <c r="T4" i="120"/>
  <c r="V4" i="120"/>
  <c r="D5" i="120"/>
  <c r="F5" i="120"/>
  <c r="H5" i="120"/>
  <c r="J5" i="120"/>
  <c r="L5" i="120"/>
  <c r="N5" i="120"/>
  <c r="P5" i="120"/>
  <c r="R5" i="120"/>
  <c r="T5" i="120"/>
  <c r="V5" i="120"/>
  <c r="D6" i="120"/>
  <c r="F6" i="120"/>
  <c r="H6" i="120"/>
  <c r="J6" i="120"/>
  <c r="L6" i="120"/>
  <c r="N6" i="120"/>
  <c r="P6" i="120"/>
  <c r="R6" i="120"/>
  <c r="T6" i="120"/>
  <c r="V6" i="120"/>
  <c r="D7" i="120"/>
  <c r="F7" i="120"/>
  <c r="H7" i="120"/>
  <c r="J7" i="120"/>
  <c r="L7" i="120"/>
  <c r="N7" i="120"/>
  <c r="P7" i="120"/>
  <c r="R7" i="120"/>
  <c r="T7" i="120"/>
  <c r="V7" i="120"/>
  <c r="D8" i="120"/>
  <c r="F8" i="120"/>
  <c r="H8" i="120"/>
  <c r="J8" i="120"/>
  <c r="L8" i="120"/>
  <c r="N8" i="120"/>
  <c r="P8" i="120"/>
  <c r="R8" i="120"/>
  <c r="T8" i="120"/>
  <c r="V8" i="120"/>
  <c r="D10" i="120"/>
  <c r="F10" i="120"/>
  <c r="H10" i="120"/>
  <c r="J10" i="120"/>
  <c r="L10" i="120"/>
  <c r="N10" i="120"/>
  <c r="P10" i="120"/>
  <c r="R10" i="120"/>
  <c r="T10" i="120"/>
  <c r="V10" i="120"/>
  <c r="D11" i="120"/>
  <c r="F11" i="120"/>
  <c r="H11" i="120"/>
  <c r="J11" i="120"/>
  <c r="L11" i="120"/>
  <c r="N11" i="120"/>
  <c r="P11" i="120"/>
  <c r="R11" i="120"/>
  <c r="T11" i="120"/>
  <c r="V11" i="120"/>
  <c r="D12" i="120"/>
  <c r="F12" i="120"/>
  <c r="H12" i="120"/>
  <c r="J12" i="120"/>
  <c r="L12" i="120"/>
  <c r="N12" i="120"/>
  <c r="P12" i="120"/>
  <c r="R12" i="120"/>
  <c r="T12" i="120"/>
  <c r="V12" i="120"/>
  <c r="C13" i="120"/>
  <c r="D13" i="120"/>
  <c r="E13" i="120"/>
  <c r="F13" i="120"/>
  <c r="G13" i="120"/>
  <c r="H13" i="120"/>
  <c r="I13" i="120"/>
  <c r="J13" i="120"/>
  <c r="K13" i="120"/>
  <c r="L13" i="120"/>
  <c r="M13" i="120"/>
  <c r="N13" i="120"/>
  <c r="O13" i="120"/>
  <c r="P13" i="120"/>
  <c r="Q13" i="120"/>
  <c r="R13" i="120"/>
  <c r="T13" i="120"/>
  <c r="V13" i="120"/>
  <c r="D14" i="120"/>
  <c r="F14" i="120"/>
  <c r="H14" i="120"/>
  <c r="J14" i="120"/>
  <c r="L14" i="120"/>
  <c r="N14" i="120"/>
  <c r="P14" i="120"/>
  <c r="R14" i="120"/>
  <c r="C15" i="120"/>
  <c r="D15" i="120"/>
  <c r="E15" i="120"/>
  <c r="F15" i="120"/>
  <c r="G15" i="120"/>
  <c r="H15" i="120"/>
  <c r="I15" i="120"/>
  <c r="J15" i="120"/>
  <c r="K15" i="120"/>
  <c r="L15" i="120"/>
  <c r="M15" i="120"/>
  <c r="N15" i="120"/>
  <c r="O15" i="120"/>
  <c r="P15" i="120"/>
  <c r="Q15" i="120"/>
  <c r="R15" i="120"/>
  <c r="T15" i="120"/>
  <c r="V15" i="120"/>
  <c r="C19" i="120"/>
  <c r="D19" i="120"/>
  <c r="E19" i="120"/>
  <c r="F19" i="120"/>
  <c r="G19" i="120"/>
  <c r="H19" i="120"/>
  <c r="I19" i="120"/>
  <c r="J19" i="120"/>
  <c r="K19" i="120"/>
  <c r="L19" i="120"/>
  <c r="M19" i="120"/>
  <c r="N19" i="120"/>
  <c r="O19" i="120"/>
  <c r="P19" i="120"/>
  <c r="Q19" i="120"/>
  <c r="R19" i="120"/>
  <c r="S19" i="120"/>
  <c r="T19" i="120"/>
  <c r="U19" i="120"/>
  <c r="V19" i="120"/>
  <c r="C24" i="120"/>
  <c r="E24" i="120"/>
  <c r="G24" i="120"/>
  <c r="I24" i="120"/>
  <c r="K24" i="120"/>
  <c r="M24" i="120"/>
  <c r="O24" i="120"/>
  <c r="Q24" i="120"/>
  <c r="S24" i="120"/>
  <c r="U24" i="120"/>
  <c r="D28" i="120"/>
  <c r="F28" i="120"/>
  <c r="H28" i="120"/>
  <c r="J28" i="120"/>
  <c r="L28" i="120"/>
  <c r="N28" i="120"/>
  <c r="P28" i="120"/>
  <c r="R28" i="120"/>
  <c r="T28" i="120"/>
  <c r="V28" i="120"/>
  <c r="D29" i="120"/>
  <c r="F29" i="120"/>
  <c r="H29" i="120"/>
  <c r="J29" i="120"/>
  <c r="L29" i="120"/>
  <c r="N29" i="120"/>
  <c r="P29" i="120"/>
  <c r="R29" i="120"/>
  <c r="T29" i="120"/>
  <c r="V29" i="120"/>
  <c r="D31" i="120"/>
  <c r="F31" i="120"/>
  <c r="H31" i="120"/>
  <c r="J31" i="120"/>
  <c r="L31" i="120"/>
  <c r="N31" i="120"/>
  <c r="P31" i="120"/>
  <c r="R31" i="120"/>
  <c r="T31" i="120"/>
  <c r="V31" i="120"/>
  <c r="C32" i="120"/>
  <c r="D32" i="120"/>
  <c r="E32" i="120"/>
  <c r="F32" i="120"/>
  <c r="G32" i="120"/>
  <c r="H32" i="120"/>
  <c r="I32" i="120"/>
  <c r="J32" i="120"/>
  <c r="K32" i="120"/>
  <c r="L32" i="120"/>
  <c r="M32" i="120"/>
  <c r="N32" i="120"/>
  <c r="O32" i="120"/>
  <c r="P32" i="120"/>
  <c r="Q32" i="120"/>
  <c r="R32" i="120"/>
  <c r="T32" i="120"/>
  <c r="V32" i="120"/>
  <c r="C34" i="120"/>
  <c r="E34" i="120"/>
  <c r="G34" i="120"/>
  <c r="I34" i="120"/>
  <c r="K34" i="120"/>
  <c r="M34" i="120"/>
  <c r="O34" i="120"/>
  <c r="Q34" i="120"/>
  <c r="C37" i="120"/>
  <c r="D37" i="120"/>
  <c r="E37" i="120"/>
  <c r="F37" i="120"/>
  <c r="G37" i="120"/>
  <c r="H37" i="120"/>
  <c r="I37" i="120"/>
  <c r="J37" i="120"/>
  <c r="K37" i="120"/>
  <c r="L37" i="120"/>
  <c r="M37" i="120"/>
  <c r="N37" i="120"/>
  <c r="O37" i="120"/>
  <c r="P37" i="120"/>
  <c r="Q37" i="120"/>
  <c r="R37" i="120"/>
  <c r="S37" i="120"/>
  <c r="T37" i="120"/>
  <c r="U37" i="120"/>
  <c r="V37" i="120"/>
  <c r="C41" i="120"/>
  <c r="D41" i="120"/>
  <c r="E41" i="120"/>
  <c r="F41" i="120"/>
  <c r="G41" i="120"/>
  <c r="H41" i="120"/>
  <c r="I41" i="120"/>
  <c r="J41" i="120"/>
  <c r="K41" i="120"/>
  <c r="L41" i="120"/>
  <c r="M41" i="120"/>
  <c r="N41" i="120"/>
  <c r="O41" i="120"/>
  <c r="P41" i="120"/>
  <c r="Q41" i="120"/>
  <c r="R41" i="120"/>
  <c r="T41" i="120"/>
  <c r="V41" i="120"/>
  <c r="C42" i="120"/>
  <c r="D42" i="120"/>
  <c r="E42" i="120"/>
  <c r="F42" i="120"/>
  <c r="G42" i="120"/>
  <c r="H42" i="120"/>
  <c r="I42" i="120"/>
  <c r="J42" i="120"/>
  <c r="K42" i="120"/>
  <c r="L42" i="120"/>
  <c r="M42" i="120"/>
  <c r="N42" i="120"/>
  <c r="O42" i="120"/>
  <c r="P42" i="120"/>
  <c r="Q42" i="120"/>
  <c r="R42" i="120"/>
  <c r="T42" i="120"/>
  <c r="V42" i="120"/>
  <c r="C43" i="120"/>
  <c r="D43" i="120"/>
  <c r="E43" i="120"/>
  <c r="F43" i="120"/>
  <c r="G43" i="120"/>
  <c r="H43" i="120"/>
  <c r="I43" i="120"/>
  <c r="J43" i="120"/>
  <c r="K43" i="120"/>
  <c r="L43" i="120"/>
  <c r="M43" i="120"/>
  <c r="N43" i="120"/>
  <c r="O43" i="120"/>
  <c r="P43" i="120"/>
  <c r="Q43" i="120"/>
  <c r="R43" i="120"/>
  <c r="T43" i="120"/>
  <c r="V43" i="120"/>
  <c r="C44" i="120"/>
  <c r="D44" i="120"/>
  <c r="E44" i="120"/>
  <c r="F44" i="120"/>
  <c r="G44" i="120"/>
  <c r="H44" i="120"/>
  <c r="I44" i="120"/>
  <c r="J44" i="120"/>
  <c r="K44" i="120"/>
  <c r="L44" i="120"/>
  <c r="M44" i="120"/>
  <c r="N44" i="120"/>
  <c r="O44" i="120"/>
  <c r="P44" i="120"/>
  <c r="Q44" i="120"/>
  <c r="R44" i="120"/>
  <c r="S44" i="120"/>
  <c r="T44" i="120"/>
  <c r="U44" i="120"/>
  <c r="V44" i="120"/>
  <c r="C45" i="120"/>
  <c r="D45" i="120"/>
  <c r="E45" i="120"/>
  <c r="F45" i="120"/>
  <c r="G45" i="120"/>
  <c r="H45" i="120"/>
  <c r="I45" i="120"/>
  <c r="J45" i="120"/>
  <c r="K45" i="120"/>
  <c r="L45" i="120"/>
  <c r="M45" i="120"/>
  <c r="N45" i="120"/>
  <c r="O45" i="120"/>
  <c r="P45" i="120"/>
  <c r="Q45" i="120"/>
  <c r="R45" i="120"/>
  <c r="S45" i="120"/>
  <c r="T45" i="120"/>
  <c r="U45" i="120"/>
  <c r="V45" i="120"/>
</calcChain>
</file>

<file path=xl/sharedStrings.xml><?xml version="1.0" encoding="utf-8"?>
<sst xmlns="http://schemas.openxmlformats.org/spreadsheetml/2006/main" count="1535" uniqueCount="453">
  <si>
    <t>TERRENO</t>
  </si>
  <si>
    <t>Costo Unitario Construcción</t>
  </si>
  <si>
    <t>Costo Total Construcción</t>
  </si>
  <si>
    <t>COSTO TOTAL UNIDAD</t>
  </si>
  <si>
    <t>COSTO TOTAL</t>
  </si>
  <si>
    <t>Margen Bruto (Gs/Unidad)</t>
  </si>
  <si>
    <t>Margen Bruto Total (Gs.)</t>
  </si>
  <si>
    <t>Margen %</t>
  </si>
  <si>
    <t>TOTAL</t>
  </si>
  <si>
    <t>Muro Plataforma</t>
  </si>
  <si>
    <t>Quincho Social</t>
  </si>
  <si>
    <t>Piscina</t>
  </si>
  <si>
    <t>Pórtico</t>
  </si>
  <si>
    <t>Instalación Cloacal</t>
  </si>
  <si>
    <t>Terreno</t>
  </si>
  <si>
    <t>Modelos</t>
  </si>
  <si>
    <t>Costo Unitario</t>
  </si>
  <si>
    <t>Costo Total</t>
  </si>
  <si>
    <t xml:space="preserve">Cantidades </t>
  </si>
  <si>
    <t>CANT</t>
  </si>
  <si>
    <t>Vivienda Modelo 1</t>
  </si>
  <si>
    <t>Vivienda Modelo 2</t>
  </si>
  <si>
    <t>Vivienda Modelo 3</t>
  </si>
  <si>
    <t>Global</t>
  </si>
  <si>
    <t>U.M.</t>
  </si>
  <si>
    <t>TOTALES</t>
  </si>
  <si>
    <t>Valor del préstamo</t>
  </si>
  <si>
    <t>TNA (30/360)</t>
  </si>
  <si>
    <t>Frecuencia de Pago</t>
  </si>
  <si>
    <t>Mensual</t>
  </si>
  <si>
    <t>Interés equivalente</t>
  </si>
  <si>
    <t>N° de pagos por año</t>
  </si>
  <si>
    <t>N° Total de Cuotas</t>
  </si>
  <si>
    <t>CUOTA</t>
  </si>
  <si>
    <t>MARGEN BRUTO</t>
  </si>
  <si>
    <t>Estacionamientos+Parques infantiles+Jardineria</t>
  </si>
  <si>
    <t>Cancha de futbol y/o Multiuso</t>
  </si>
  <si>
    <t>Instalacion Agua Corriente</t>
  </si>
  <si>
    <t>Gimnasio</t>
  </si>
  <si>
    <t>Costo Unitario Lote</t>
  </si>
  <si>
    <t>Sup. Lote (Promedio por tipologia)</t>
  </si>
  <si>
    <t>Costo por m2 de lote vendible</t>
  </si>
  <si>
    <t>ÁREA / SECTOR</t>
  </si>
  <si>
    <t>SUPERFICIE  (m²)</t>
  </si>
  <si>
    <t>INCIDENCIA DE ÁREAS</t>
  </si>
  <si>
    <t>RESUMEN DE SUPERFICIES DE FINCA MADRE</t>
  </si>
  <si>
    <t>Area Verde-Parques-Areas sociales</t>
  </si>
  <si>
    <t>TOTAL SUPERFICIE FINCA MADRE</t>
  </si>
  <si>
    <t>Dólar:</t>
  </si>
  <si>
    <t>Precio Finca Madre (Gs.)</t>
  </si>
  <si>
    <t>Precio Finca Madre (U$S.)</t>
  </si>
  <si>
    <t>Precio por m2 Finca Madre (U$S./m2)</t>
  </si>
  <si>
    <t>Precio por m2 Finca Madre (Gs./m2)</t>
  </si>
  <si>
    <t>COSTO INDIRECTO DEL DESARROLLADOR</t>
  </si>
  <si>
    <t>Fiscalización</t>
  </si>
  <si>
    <t>Tasacion y Evaluacion de Estudio Economico del Proyecto</t>
  </si>
  <si>
    <t>Ver costo de evaluacion de estudio economico. 5 millones provisorio en base a 10 mil millones de monto del Desarrollo</t>
  </si>
  <si>
    <t>Tasacion de unidad</t>
  </si>
  <si>
    <t>Impuesto a la renta (10% Beneficio)</t>
  </si>
  <si>
    <t>SOBRE EL TERRENO</t>
  </si>
  <si>
    <t>X</t>
  </si>
  <si>
    <t>TIPOLOGIA</t>
  </si>
  <si>
    <t>Zonas No utilizables</t>
  </si>
  <si>
    <t>Sector Veredas</t>
  </si>
  <si>
    <t>Sector Calles</t>
  </si>
  <si>
    <t xml:space="preserve">Muro Perimetral </t>
  </si>
  <si>
    <t>Pavimento calle. Concreto Asfaltico</t>
  </si>
  <si>
    <t>Pavimento calle. Empedrado</t>
  </si>
  <si>
    <t>Pavimento calle. Hormigon</t>
  </si>
  <si>
    <t>Cordon de Hormigon</t>
  </si>
  <si>
    <t>Instalación eléctrica. Extencion de linea MT y/o BT. Trasformadores</t>
  </si>
  <si>
    <t>Pavimento calle. Paver</t>
  </si>
  <si>
    <t>Limpieza inicial y desmonte de arboles</t>
  </si>
  <si>
    <t>Movimento de Suelo (Excavacion - Terraplen)</t>
  </si>
  <si>
    <t>Canales y Drenes</t>
  </si>
  <si>
    <t>% SOBRE EL COSTO DIRECTO</t>
  </si>
  <si>
    <t>% SOBRE LA VENTA</t>
  </si>
  <si>
    <t>OBSERVACIONES</t>
  </si>
  <si>
    <t>Beneficio Bruto Teorico Desarrollador</t>
  </si>
  <si>
    <t>NRO</t>
  </si>
  <si>
    <t>Veredas con piso o similar</t>
  </si>
  <si>
    <t>2D</t>
  </si>
  <si>
    <t>3D</t>
  </si>
  <si>
    <t>Instalacion Contra incendios</t>
  </si>
  <si>
    <t>Camaras y sistemas de seguridad</t>
  </si>
  <si>
    <t>Superficie de construcción (m2)</t>
  </si>
  <si>
    <t xml:space="preserve">COSTO TOTAL DIRECTO  </t>
  </si>
  <si>
    <t>COSTO UNITARIO DIRECTO POR TIPOLOGIA</t>
  </si>
  <si>
    <t>Costo Unitario Infraestructura</t>
  </si>
  <si>
    <t>Costo Total Infraestructura</t>
  </si>
  <si>
    <t>% SOBRE COSTO</t>
  </si>
  <si>
    <t>GUARANIES</t>
  </si>
  <si>
    <t>DOLARES</t>
  </si>
  <si>
    <t>MARGEN Gs.</t>
  </si>
  <si>
    <t>PROMEDIO Gs.</t>
  </si>
  <si>
    <t>%</t>
  </si>
  <si>
    <t>INFRAESTRUCTURA Y SERVICIOS</t>
  </si>
  <si>
    <t>Infraestructura y Servicios</t>
  </si>
  <si>
    <t>Construcción Viviendas</t>
  </si>
  <si>
    <t>%  SOBRE COSTO DIRECTO</t>
  </si>
  <si>
    <t>%  SOBRE VENTA</t>
  </si>
  <si>
    <t>MONTO FIJO</t>
  </si>
  <si>
    <t>SOBRE EL COSTO DE CONSTRUCCION</t>
  </si>
  <si>
    <t>Impuesto Municipal a la Construcción (Aprob. planos)</t>
  </si>
  <si>
    <t>Impuesto Municipal al Fraccionamiento</t>
  </si>
  <si>
    <t>% TEORICO</t>
  </si>
  <si>
    <t>% ADOPTADO</t>
  </si>
  <si>
    <t>GASTOS FINANCIEROS</t>
  </si>
  <si>
    <t>Costo Total GIyA</t>
  </si>
  <si>
    <t>Costos Financieros</t>
  </si>
  <si>
    <t>Costos Indirectos y  Administrativos</t>
  </si>
  <si>
    <t>Cuenta</t>
  </si>
  <si>
    <t>CONTROL</t>
  </si>
  <si>
    <t>CRONOGRAMA DE GASTOS INDIRECTOS</t>
  </si>
  <si>
    <t>DESCRIPCION</t>
  </si>
  <si>
    <t>CANT BAÑOS</t>
  </si>
  <si>
    <t>COEFICIENTE</t>
  </si>
  <si>
    <t>Nombre del Proyecto:</t>
  </si>
  <si>
    <t>Desarrollador:</t>
  </si>
  <si>
    <t>Zona:</t>
  </si>
  <si>
    <t>Municipio:</t>
  </si>
  <si>
    <t>Superficie del terreno:</t>
  </si>
  <si>
    <t>SUPERFICIE A CONSTRUIR (M2)</t>
  </si>
  <si>
    <t>Superficie a edificar:</t>
  </si>
  <si>
    <t>Numero de Unidades Habitacionales:</t>
  </si>
  <si>
    <t>Imprevistos</t>
  </si>
  <si>
    <t>Salon social</t>
  </si>
  <si>
    <t>1D</t>
  </si>
  <si>
    <t xml:space="preserve">CONSTRUCCION  VIVIENDAS </t>
  </si>
  <si>
    <t>DATOS DEL PRESTAMO</t>
  </si>
  <si>
    <t xml:space="preserve">ESCRIBANIA </t>
  </si>
  <si>
    <t>COMPRA-VENTA</t>
  </si>
  <si>
    <t>COSTO ESCRITURA (CONTRUCCION/REFACCION) (*)</t>
  </si>
  <si>
    <t xml:space="preserve">(*) Costo fijo en el caso de que no exista compra - venta </t>
  </si>
  <si>
    <t>PLAZO EN AÑOS</t>
  </si>
  <si>
    <t>FIDEICOMISO</t>
  </si>
  <si>
    <t>TASA PRESTAMO</t>
  </si>
  <si>
    <t xml:space="preserve">COMISION ADMINISTRATIVA </t>
  </si>
  <si>
    <t xml:space="preserve">IVA </t>
  </si>
  <si>
    <t xml:space="preserve">TOTAL IVA INCLUIDO </t>
  </si>
  <si>
    <t>PRECIO DE VENTA</t>
  </si>
  <si>
    <t>CUOTA SIN IVA</t>
  </si>
  <si>
    <t>PRIMA SEGURO DE VIDA MENSUAL</t>
  </si>
  <si>
    <t>Valor Area construida (Tasacion)</t>
  </si>
  <si>
    <t>AÑOS</t>
  </si>
  <si>
    <t>COEF TASACION AREA CONSTRUIDA:</t>
  </si>
  <si>
    <t>SEGUROS</t>
  </si>
  <si>
    <t>VALOR ADOPTADO A FINANCIAR</t>
  </si>
  <si>
    <t>CUOTA CON IVA</t>
  </si>
  <si>
    <t>PRIMA INCENDIO mensual x 12 cuotas (**)</t>
  </si>
  <si>
    <t xml:space="preserve">(**) Esta poliza tiene una vigencia de 5 años </t>
  </si>
  <si>
    <t>TABLA CLIENTE</t>
  </si>
  <si>
    <t>TABLA TASAS</t>
  </si>
  <si>
    <t>Casos de compraventa + fideicomiso de garantía.</t>
  </si>
  <si>
    <t>Hasta Gs. 250.000.000</t>
  </si>
  <si>
    <t>De Gs. 250.000.001 hasta Gs. 400.000.000</t>
  </si>
  <si>
    <t xml:space="preserve">De Gs. 400.000.001 hasta Gs. 500.000.000  </t>
  </si>
  <si>
    <t xml:space="preserve">De Gs. 500.000.001 hasta Gs. 600.000.000  </t>
  </si>
  <si>
    <t xml:space="preserve">De Gs. 600.000.001 hasta Gs. 800.000.000  </t>
  </si>
  <si>
    <t>Superiores a Gs. 800.000.001</t>
  </si>
  <si>
    <t>Costo</t>
  </si>
  <si>
    <t>Gs. 2.500.000 (IVA Y TODO INCLUIDO</t>
  </si>
  <si>
    <t>Casos de fideicomiso de garantía.</t>
  </si>
  <si>
    <t>Gs. 3.600.000 (IVA Y TODO INCLUIDO</t>
  </si>
  <si>
    <t>Jardineria</t>
  </si>
  <si>
    <r>
      <t xml:space="preserve">CAPITAL A FINANCIAR  </t>
    </r>
    <r>
      <rPr>
        <b/>
        <u/>
        <sz val="10"/>
        <color theme="0"/>
        <rFont val="Calibri"/>
        <family val="2"/>
        <scheme val="minor"/>
      </rPr>
      <t>CON GASTOS</t>
    </r>
    <r>
      <rPr>
        <b/>
        <sz val="10"/>
        <color theme="0"/>
        <rFont val="Calibri"/>
        <family val="2"/>
        <scheme val="minor"/>
      </rPr>
      <t xml:space="preserve"> (Escrib + Fiduc + G. Adm)</t>
    </r>
  </si>
  <si>
    <t>0,65% por año sobre el monto asegurado</t>
  </si>
  <si>
    <t>ADICIONAL</t>
  </si>
  <si>
    <t>SUPERFICIE CONST (m2)</t>
  </si>
  <si>
    <t>SUPERFICIE LOTE (m2)</t>
  </si>
  <si>
    <t xml:space="preserve"> COSTOS TOTALES SIN EQUIPAMIENTO</t>
  </si>
  <si>
    <t>VIVIENDAS EN CONDOMINIO</t>
  </si>
  <si>
    <t>VIVIENDAS EN LOTEAMIENTO</t>
  </si>
  <si>
    <t>Tipo de Unidades Habitacionales:</t>
  </si>
  <si>
    <t>Superficie total de lotes para Viviendas</t>
  </si>
  <si>
    <t>MURALLA DIVISORIA</t>
  </si>
  <si>
    <t>INCLUYE</t>
  </si>
  <si>
    <t>NO APLICA</t>
  </si>
  <si>
    <t>LISTA</t>
  </si>
  <si>
    <t>Vivienda Modelo 4</t>
  </si>
  <si>
    <t>Vivienda Modelo 5</t>
  </si>
  <si>
    <t>IVA INDIRECTOS</t>
  </si>
  <si>
    <t>º</t>
  </si>
  <si>
    <t>CUOTAS SIN SEGUROS</t>
  </si>
  <si>
    <t>VALOR FINAL DE LA CUOTA  CON SEGURO DE VIDA</t>
  </si>
  <si>
    <t>VALOR FINAL DE LA CUOTA  CON SEGURO DE VIDA Y SEGURO CONTRA INCENDIOS</t>
  </si>
  <si>
    <t>COEF CASH FLOW</t>
  </si>
  <si>
    <t>IVA INDIRECTOS CASH FLOW</t>
  </si>
  <si>
    <t xml:space="preserve">PROYECTO A </t>
  </si>
  <si>
    <t>DESARROLLADOR A</t>
  </si>
  <si>
    <t>MUNICIPIO A</t>
  </si>
  <si>
    <t>BARRIO A</t>
  </si>
  <si>
    <t>Vivienda Modelo 6</t>
  </si>
  <si>
    <t>Vivienda Modelo 7</t>
  </si>
  <si>
    <t>Vivienda Modelo 8</t>
  </si>
  <si>
    <t>Margen Bruto Teorico</t>
  </si>
  <si>
    <t>DESCRIPCIÓN INFRAESTRUCTURA, AREAS COMUNES Y SERVICIOS</t>
  </si>
  <si>
    <t>dif</t>
  </si>
  <si>
    <t>Superficie de lotes vendibles:</t>
  </si>
  <si>
    <t>CANT DE DORMITORIOS</t>
  </si>
  <si>
    <t>SUPERFICIE TOTAL LOTES (m2)</t>
  </si>
  <si>
    <t>SUPERFICIE TOTAL CONST (m2)</t>
  </si>
  <si>
    <t>C- TERRENO</t>
  </si>
  <si>
    <t>DEBE COINCIDIR CON EL PROYECTO DE LOTEAMIENTO</t>
  </si>
  <si>
    <t>Precio por m2 Lotes Vendibles (Gs./m2)</t>
  </si>
  <si>
    <t>Precio por m2 Lotes Vendibles (U$S./m2)</t>
  </si>
  <si>
    <t>MODELO</t>
  </si>
  <si>
    <t>TIPOLOGIA UH</t>
  </si>
  <si>
    <t xml:space="preserve">CHALET </t>
  </si>
  <si>
    <t xml:space="preserve">MONTO DE CUOTAS PAGADAS </t>
  </si>
  <si>
    <t>TIEMPO DE FINANCIACION. MESES (*)</t>
  </si>
  <si>
    <t>CUOTAS</t>
  </si>
  <si>
    <t>PLAZO:</t>
  </si>
  <si>
    <t>TOTAL GASTOS</t>
  </si>
  <si>
    <t>T1</t>
  </si>
  <si>
    <t>T2</t>
  </si>
  <si>
    <t>T3</t>
  </si>
  <si>
    <t>T4</t>
  </si>
  <si>
    <t>(*) Estos precios vienen de las planillas de computo metrico y presupuesto por cada tipologia , que deben ser adjuntados al Estudio de Factibilidad Económica, conjuntamente con los planos del anteproyecto</t>
  </si>
  <si>
    <t>SUPERFICIE CONSTRUCCION (M2)</t>
  </si>
  <si>
    <t>(**)  El precio total debe incluir los costos totales de construccion por cada Unidad habitacional (Costo directo de materiales y mano de obra, costos indirectos de obra)</t>
  </si>
  <si>
    <t>2- RESUMEN INFRAESTRUCTURA, AREAS COMUNES  Y SERVICIOS (*)</t>
  </si>
  <si>
    <t>(*) DETALLAR EN ANEXO DE COMPUTO METRICO Y PRESUPUESTO, ITEM POR ITEM, ESTE RESUMEN DE INFRAESTRUCTURA</t>
  </si>
  <si>
    <t>(*) NO INCLUYE LOS COSTOS INDIRECTOS DE OBRA NI BENEFICIOS DEL CONSTRUCTOR,  QUE DEBEN ESTAR CONTEMPLADOS EN LA PLANILLA DE COMPUTO METRICO Y PRESUPUESTO DE CADA TIPOLOGIA.</t>
  </si>
  <si>
    <t>4- COSTOS DE TRASFERENCIA, COMISION ADMINISTRATIVA BANCARIA Y GARANTIA FIDUCIARIA.</t>
  </si>
  <si>
    <t>6- CUADRO RESUMEN     -</t>
  </si>
  <si>
    <t>PRECIO DE CONSTRUCCION (GUARANIES) (*) (**)</t>
  </si>
  <si>
    <t>PRECIO POR M2   (GS./M2)</t>
  </si>
  <si>
    <t>PRECIO GLOBAL     (GUARANIES)</t>
  </si>
  <si>
    <t>COSTO TOTAL (GUARANIES)</t>
  </si>
  <si>
    <t xml:space="preserve">            SUB TOTAL INFRAESTRUCTURA (GS)</t>
  </si>
  <si>
    <t xml:space="preserve">            COSTO DE INFRAESTRUCTURA POR M2 DE LOTES VENDIBLES (Gs./m2 )</t>
  </si>
  <si>
    <t xml:space="preserve">MONTOS </t>
  </si>
  <si>
    <t xml:space="preserve">Precio de Venta  Calculado Guaranies </t>
  </si>
  <si>
    <t xml:space="preserve">Precio de Venta  Adoptado Guaranies </t>
  </si>
  <si>
    <t xml:space="preserve">Venta Total Guaranies </t>
  </si>
  <si>
    <t xml:space="preserve">VENTAS </t>
  </si>
  <si>
    <t>DIFERENCIA:</t>
  </si>
  <si>
    <t>B- TIPOLOGIAS</t>
  </si>
  <si>
    <t>D- RESUMEN DE MODELOS DE UNIDADES HABITACIONALES</t>
  </si>
  <si>
    <t>MODELO UH</t>
  </si>
  <si>
    <t>CALCULADO</t>
  </si>
  <si>
    <t>ADOPTADO</t>
  </si>
  <si>
    <t>Notarios y Registros ( transferencia Finca Madre al Fideicomiso)</t>
  </si>
  <si>
    <t>GARANTIA</t>
  </si>
  <si>
    <t xml:space="preserve">Póliza de Seguros. 1- Fiel cumplimiento de contrato. </t>
  </si>
  <si>
    <t xml:space="preserve">Póliza de Seguros. 2-Garantia de 100% del Anticipo.  </t>
  </si>
  <si>
    <t>Comision Administrativa Prestamo IFI:</t>
  </si>
  <si>
    <t>% SOBRE VENTA SIN TRANSFERENCIA</t>
  </si>
  <si>
    <t>% SOBRE VENTA CON TRNSFERENCIA</t>
  </si>
  <si>
    <t>Gastos de trasferencia y garantia</t>
  </si>
  <si>
    <t>6.2- Distribución  sobre los Montos Totales  - Con gastos de trasferencia</t>
  </si>
  <si>
    <t>6.1- Distribución  sobre los Montos Totales  - Sin gastos de trasferencia</t>
  </si>
  <si>
    <t>Precio Total a financiar. Guaranies</t>
  </si>
  <si>
    <t>Venta Total  con costos de trasferencia y Garantia Fiduciaria/Hipotecaria. Guaranies</t>
  </si>
  <si>
    <t>Gastos de Comision Administrativa, Trasferencia y Garantia Fiduciaria /Hipotecaria. Guaranies</t>
  </si>
  <si>
    <t>RESUMEN DE COSTOS PROMEDIO - GUARANIES</t>
  </si>
  <si>
    <t>3- INDIRECTOS DEL DESARROLLO -COSTOS ADMINISTRATIVOS (*)</t>
  </si>
  <si>
    <t xml:space="preserve">3.1- BENEFICIO TEORICO </t>
  </si>
  <si>
    <t>Escribanía - Protocolización p/inscripción del Fideicomiso Etapa de Construccion. Fiduciario</t>
  </si>
  <si>
    <t>Fideicomiso de Administracion y Garantia. Etapa de Construccion.</t>
  </si>
  <si>
    <t xml:space="preserve">COSTO DIRECTO TOTAL </t>
  </si>
  <si>
    <t xml:space="preserve"> FIDUCIA O HIPOTECA</t>
  </si>
  <si>
    <t>5- COSTOS FINANCIEROS. CREDITO AFD - PROGRAMA CHE ROGA PORÃ</t>
  </si>
  <si>
    <t>(*) CORRESPONDE AL NUMERO DE MESES ENTRE EL DESEMBOLSO DE LOS PRESTAMOS, EL PRERIODO DE CONSTRUCCION Y LA ENTREGA FINAL DE LAS UH A LOS COMPRADORES.</t>
  </si>
  <si>
    <t>Licencia Ambiental (Mades)- Proyecto Arquitectonico e Ingenieria - Agrimensura y loteamiento.</t>
  </si>
  <si>
    <t>UNIDADES HABITACIONALES</t>
  </si>
  <si>
    <t>% IVA INTERES</t>
  </si>
  <si>
    <t>IVA INTERES</t>
  </si>
  <si>
    <t>VALOR FINAL DE LA CUOTA  CON SEGURO DE VIDA CALCULADO</t>
  </si>
  <si>
    <t>VALOR FINAL DE LA CUOTA  CON SEGURO DE VIDA - ADOPTADO</t>
  </si>
  <si>
    <t>% IVA SOBRE INTERES</t>
  </si>
  <si>
    <t>Plazo Credito - Años</t>
  </si>
  <si>
    <t>Costo Total GF</t>
  </si>
  <si>
    <t>A- DATOS DEL PROYECTO - ESTUDIO DE FACTIBILIDAD ECONOMICA PARA DESARROLLOS INMOBILIARIOS - PROGRAMA CHE RÓGA PORÃ</t>
  </si>
  <si>
    <t>DESARROLLADOR</t>
  </si>
  <si>
    <t>FIDUCIARIO</t>
  </si>
  <si>
    <t>ENCARGADO DEL PAGO</t>
  </si>
  <si>
    <t>GASTOS INDIRECTOS Y ADM A CARGO DE DESARROLLADOR</t>
  </si>
  <si>
    <t>GASTOS INDIRECTOS Y ADM A CARGO DE FIDUCIARIO</t>
  </si>
  <si>
    <t>INFRAESTRUCTURA</t>
  </si>
  <si>
    <t>VIVIENDAS</t>
  </si>
  <si>
    <t>% S/ TOTAL VENTA</t>
  </si>
  <si>
    <t>COSTO FINANCIERO</t>
  </si>
  <si>
    <t>TOTAL C/ GARANTIA</t>
  </si>
  <si>
    <t>COSTO INDIRECTO DESARROLLADOR</t>
  </si>
  <si>
    <t>COSTO INDIRECTO FIDUCIARIO</t>
  </si>
  <si>
    <t>RESUMEN DE MONTOS TOTALES Y % DE MONTOS QUE DEBE MANEJAR EL DESARROLLADOR (DESEMBOLSOS PARCIALES POR ETAPAS)</t>
  </si>
  <si>
    <t>MARGEN TEORICO</t>
  </si>
  <si>
    <t>TOTAL C/ MARGEN</t>
  </si>
  <si>
    <t>TOTAL SIN COSTOS DE  GARANTIAS</t>
  </si>
  <si>
    <t>% DESEMBOLSO</t>
  </si>
  <si>
    <t>% DESEMBOLSO ACUMULADO</t>
  </si>
  <si>
    <t>DESEMBOLSADO</t>
  </si>
  <si>
    <t>ACUMULADO DESEMBOLSO</t>
  </si>
  <si>
    <t>% AVANCE EXIGIBLE</t>
  </si>
  <si>
    <t>DIFERENCIA</t>
  </si>
  <si>
    <t>TOTAL GASTADO</t>
  </si>
  <si>
    <t>COEF INDIRECTO</t>
  </si>
  <si>
    <t>ACUMULADO GASTO</t>
  </si>
  <si>
    <t>% AVANCE ACUMULADO EXIGIBLE</t>
  </si>
  <si>
    <t>RESUMEN DE MONTOS TOTALES Y % DE MONTOS QUE DEBE MANEJAR EL FIDUCIARIO (DESEMBOLSOS  MENSUALES Y FINALES)</t>
  </si>
  <si>
    <t>%  TOTAL SOBRE VENTA</t>
  </si>
  <si>
    <t>%  TOTAL  SOBRE DESEMBOLSO</t>
  </si>
  <si>
    <t>Gastos asociados a la vivienda</t>
  </si>
  <si>
    <t>Terreno:</t>
  </si>
  <si>
    <t>Construccion:</t>
  </si>
  <si>
    <t>Infraestructura:</t>
  </si>
  <si>
    <t>Proyecto:</t>
  </si>
  <si>
    <t>Impuestos varios</t>
  </si>
  <si>
    <t>Garantia individual:</t>
  </si>
  <si>
    <t>Fiscalizacion:</t>
  </si>
  <si>
    <t>Tasacion inicial Finca madre:</t>
  </si>
  <si>
    <t>Tasacion Obra terminada:</t>
  </si>
  <si>
    <t>Otros (ej: publicidad):</t>
  </si>
  <si>
    <t>Gastos Administrativos del prestamo</t>
  </si>
  <si>
    <t>Porcentaje:</t>
  </si>
  <si>
    <t>Seguro de vida del prestamo</t>
  </si>
  <si>
    <t>Subtotal:</t>
  </si>
  <si>
    <t>Gastos asociados al modelo financiero</t>
  </si>
  <si>
    <t>Seguro Anticipo/Fiel cumplimiento:</t>
  </si>
  <si>
    <t>Fiducia de Administracion:</t>
  </si>
  <si>
    <t>Notarios y registros:</t>
  </si>
  <si>
    <t>Cuotas del periodo constructivo:</t>
  </si>
  <si>
    <t>Monto total</t>
  </si>
  <si>
    <t>Monto</t>
  </si>
  <si>
    <t>PARTICIPACION SOBRE EL TOTAL</t>
  </si>
  <si>
    <t>A DESEMBOLSAR  DESARROLLADOR</t>
  </si>
  <si>
    <t>A PAGAR POR FIDEICOMISO PERIODO DE CONSTRUCCION</t>
  </si>
  <si>
    <t>A PAGAR POR FIDEICOMISO AL FINAL (TRASFERENCIA Y GARANTIA)</t>
  </si>
  <si>
    <t>BANCO</t>
  </si>
  <si>
    <t>% GARANTIA S/TOTAL DESEMBOLSO</t>
  </si>
  <si>
    <t>% S/ TOTAL DESEMBOLSO</t>
  </si>
  <si>
    <t>Montos</t>
  </si>
  <si>
    <t>% s/ total</t>
  </si>
  <si>
    <t>Codigo Color</t>
  </si>
  <si>
    <t>Resumen Codigo Color</t>
  </si>
  <si>
    <t xml:space="preserve">0,65% por año sobre el monto asegurado </t>
  </si>
  <si>
    <t>Comision de venta</t>
  </si>
  <si>
    <t>Publicidad</t>
  </si>
  <si>
    <t>TIPOLOGÍA</t>
  </si>
  <si>
    <t xml:space="preserve">I.- DISTRIBUCION DE COSTOS POR UNIDAD HABITACIONAL </t>
  </si>
  <si>
    <t>II.- INGRESOS Y EGRESOS GLOBALES DE LA CUENTA FIDUCIARIA</t>
  </si>
  <si>
    <t>ENTRADAS PARA PARA VALORIZACIÓN DE PROYECTO</t>
  </si>
  <si>
    <t>ENTRADAS PARA PARA CALCULO DE CUOTA</t>
  </si>
  <si>
    <t>CANTIDAD DE UNIDADES</t>
  </si>
  <si>
    <t>N° PAGOS</t>
  </si>
  <si>
    <t>INGRESO POR VENTAS</t>
  </si>
  <si>
    <t>MESES PERIODO CONSTRUCTIVO</t>
  </si>
  <si>
    <t>SEGURO DE VIDA PRÉSTAMO %</t>
  </si>
  <si>
    <t>PAGOS AL DESARROLLADOR</t>
  </si>
  <si>
    <t>SUPERFICIO TERRENO</t>
  </si>
  <si>
    <t>TASA INTERES %</t>
  </si>
  <si>
    <t>OTROS PAGOS</t>
  </si>
  <si>
    <t>SUPERFICIE CONSTRUIDA</t>
  </si>
  <si>
    <t>IVA %</t>
  </si>
  <si>
    <t>COSTO  M2 CONSTRUIDO</t>
  </si>
  <si>
    <t>CUOTA CAPITAL + INTERESES</t>
  </si>
  <si>
    <t>VERIFICACIÓN</t>
  </si>
  <si>
    <t>N° PERIODOS ANUALES</t>
  </si>
  <si>
    <t>Costo m2 - Terreno</t>
  </si>
  <si>
    <t>CUOTA K+I /SEGURO VIDA /IVA</t>
  </si>
  <si>
    <t>Costo MAX ReferenciaL m2 de Construcción</t>
  </si>
  <si>
    <t>CASAS</t>
  </si>
  <si>
    <t>III.- PAGOS AL DESARROLLADOR</t>
  </si>
  <si>
    <t>DEPARTAMENTOS</t>
  </si>
  <si>
    <t>1°</t>
  </si>
  <si>
    <t xml:space="preserve">ADELANTO </t>
  </si>
  <si>
    <t>I.I.- DETALLE DE COSTOS DIRECTOS E INDIRECTOS</t>
  </si>
  <si>
    <t>2°</t>
  </si>
  <si>
    <t>AVANCE # 1</t>
  </si>
  <si>
    <t>3°</t>
  </si>
  <si>
    <t>AVANCE # 2</t>
  </si>
  <si>
    <t>A-COSTOS ASOCIADOS A LA VIVIENDA</t>
  </si>
  <si>
    <t>% S/ COSTO DIRECTO</t>
  </si>
  <si>
    <t>% S/ PRESTAMO</t>
  </si>
  <si>
    <t>4°</t>
  </si>
  <si>
    <t>AVANCE # 3</t>
  </si>
  <si>
    <t>COSTO DIRECTO</t>
  </si>
  <si>
    <t>COSTO DE CONSTRUCCIÓN</t>
  </si>
  <si>
    <t>5°</t>
  </si>
  <si>
    <t>OBRA TERMINADA</t>
  </si>
  <si>
    <t>COSTO TERRENO</t>
  </si>
  <si>
    <t>RETENCION</t>
  </si>
  <si>
    <t>COSTO DE LA INFRAESTRUCTURA</t>
  </si>
  <si>
    <t>COSTO INDIRECTO</t>
  </si>
  <si>
    <t>COSTO DEL PROYECTO</t>
  </si>
  <si>
    <t>FISCALIZACIONES</t>
  </si>
  <si>
    <t>IMPUESTOS VARIOS (IMPUESTO A LA CONSTRUCCIÓN)</t>
  </si>
  <si>
    <t>TASACION INICIAL FINCA MADRE</t>
  </si>
  <si>
    <t xml:space="preserve">(COSTO ÚNICO) </t>
  </si>
  <si>
    <t>BENEFICIO DEL DESARROLLADOR SOBRE TERRENO+CONSTRUCCIÓN+INFRAESTRUCTURA</t>
  </si>
  <si>
    <t>IV.- CUOTA MÁXIMA POR RANGO SALARIAL</t>
  </si>
  <si>
    <t>TASACION OBRA TERMINADA</t>
  </si>
  <si>
    <t>MONTO SALARIO MINIMO</t>
  </si>
  <si>
    <t>MAX.RELACIÓN CUOTA-INGRESO (40%)</t>
  </si>
  <si>
    <t>POR FINANCIAR</t>
  </si>
  <si>
    <t>COSTO GARANTIA INDIVIDUAL</t>
  </si>
  <si>
    <t>GASTOS ADMINISTRATIVOS DEL PRÉSTAMO EN LA IFI</t>
  </si>
  <si>
    <t>OTROS COSTOS (EJ: GASTOS DE PUBLICIDAD)</t>
  </si>
  <si>
    <t>B-COSTOS ASOCIADOS AL MODELO FINANCIERO</t>
  </si>
  <si>
    <t>COSTOS FIDUCIA DE ADMINISTRACIÓN (CCC MADRE)</t>
  </si>
  <si>
    <t>COSTOS DE SEGUROS (ANTICIPO / FIEL CUMPLIMIENTO SIMILARES)</t>
  </si>
  <si>
    <t>NOTARIOS Y REGISTROS</t>
  </si>
  <si>
    <t xml:space="preserve">CUOTAS DEL PERIODO CONSTRUCTIVO </t>
  </si>
  <si>
    <t>CALCULO SEGUROS</t>
  </si>
  <si>
    <t>A+B</t>
  </si>
  <si>
    <t xml:space="preserve">SUB-TOTAL </t>
  </si>
  <si>
    <t>FECHA DE OPERACIÓN</t>
  </si>
  <si>
    <t>C-COSTOS SEGURO INCENDIOS (Por lo general por fuera del préstamo)</t>
  </si>
  <si>
    <t>SEGURO DE INCENDIOS (1° AÑO)</t>
  </si>
  <si>
    <t>A+B+C</t>
  </si>
  <si>
    <t>TOTAL CAPITAL PRESTAMO</t>
  </si>
  <si>
    <t>CALCULOS AUXILIARES</t>
  </si>
  <si>
    <t>PROFORMA DE CUOTAS DEL PRESTAMO</t>
  </si>
  <si>
    <t xml:space="preserve">EGRESOS DETALLADOS </t>
  </si>
  <si>
    <t xml:space="preserve">Número </t>
  </si>
  <si>
    <t>Cuota Mensual</t>
  </si>
  <si>
    <t>Interés</t>
  </si>
  <si>
    <t xml:space="preserve">Amortizacion </t>
  </si>
  <si>
    <t>Saldo Insoluto</t>
  </si>
  <si>
    <t>Fecha Vto.</t>
  </si>
  <si>
    <t>Iva</t>
  </si>
  <si>
    <t>Seguro</t>
  </si>
  <si>
    <t>Total Cuota</t>
  </si>
  <si>
    <t>CONCEPTO</t>
  </si>
  <si>
    <t>COSTO INDIVIDUAL</t>
  </si>
  <si>
    <t>COSTO TOTAL UNIDADES</t>
  </si>
  <si>
    <t>TOTAL TIPO PAGO</t>
  </si>
  <si>
    <t>TOTAL EGRESOS</t>
  </si>
  <si>
    <t>COSTO PROYECTO</t>
  </si>
  <si>
    <t>IMPUESTO A LA CONSTRUCCION</t>
  </si>
  <si>
    <t>TASACION INICIAL</t>
  </si>
  <si>
    <t>BENEFICIO</t>
  </si>
  <si>
    <t>OTROS COSTOS (EJ: GASTOS PUBLICIDAD)</t>
  </si>
  <si>
    <t>PAGOS AL FISCALIZADOR</t>
  </si>
  <si>
    <t>PAGOS A ESCRIBANÍA</t>
  </si>
  <si>
    <t>FIDUCIA DE ADMINISTRACION</t>
  </si>
  <si>
    <t>FIDUCIA DE GARANTÍA</t>
  </si>
  <si>
    <t>PAGOS A LA IFI</t>
  </si>
  <si>
    <t>GASTO ADMINISTRATIVO</t>
  </si>
  <si>
    <t>PAGO CUOTAS P.CONSTRUCTIVO</t>
  </si>
  <si>
    <t>SEGURO DE INCENDIOS AÑO #1</t>
  </si>
  <si>
    <t>PAGOS A LA ASEGURADORA</t>
  </si>
  <si>
    <t>COSTO PÓLIZAS</t>
  </si>
  <si>
    <t>PAGOS AL FIDUCIARIO</t>
  </si>
  <si>
    <t>COSTO FIDUCIA.ADMINISTRACION</t>
  </si>
  <si>
    <t>COSTO FIDUCIA INDIVIDUAL GTIA.</t>
  </si>
  <si>
    <t>% Beneficio del desarrollador (relacionado al costo solo del terreno + construccion + infraestructura)</t>
  </si>
  <si>
    <t>Beneficio del desarrollador y % d Beneficio sobre la venta</t>
  </si>
  <si>
    <t>Cantidad de unidades:</t>
  </si>
  <si>
    <t>Costo por m2 de construccion:</t>
  </si>
  <si>
    <t>Superficie construida (m2):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</si>
</sst>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 * #,##0_ ;_ * \-#,##0_ ;_ * &quot;-&quot;_ ;_ @_ "/>
    <numFmt numFmtId="166" formatCode="_ * #,##0.00_ ;_ * \-#,##0.00_ ;_ * &quot;-&quot;??_ ;_ @_ "/>
    <numFmt numFmtId="167" formatCode="00.00\ &quot;m²&quot;"/>
    <numFmt numFmtId="168" formatCode="#,##0_ ;[Red]\-#,##0\ "/>
    <numFmt numFmtId="169" formatCode="0.0%"/>
    <numFmt numFmtId="170" formatCode="0\ &quot;und&quot;"/>
    <numFmt numFmtId="171" formatCode="&quot;Mes&quot;\ 0"/>
    <numFmt numFmtId="172" formatCode="_ &quot;$&quot;\ * #,##0.00_ ;_ &quot;$&quot;\ * \-#,##0.00_ ;_ &quot;$&quot;\ * &quot;-&quot;??_ ;_ @_ "/>
    <numFmt numFmtId="173" formatCode="#,##0.00_ ;[Red]\-#,##0.00\ "/>
    <numFmt numFmtId="174" formatCode="0.00000%"/>
    <numFmt numFmtId="175" formatCode="_-* #,##0.00_-;\-* #,##0.00_-;_-* &quot;-&quot;_-;_-@_-"/>
    <numFmt numFmtId="176" formatCode="0.000%"/>
    <numFmt numFmtId="177" formatCode="0.000"/>
    <numFmt numFmtId="178" formatCode="#,##0.00\ &quot;m²  &quot;"/>
    <numFmt numFmtId="179" formatCode="\ * #,##0.00\ ;\-* #,##0.00\ ;\ * \-#\ ;\ @\ "/>
    <numFmt numFmtId="180" formatCode="\ * #,##0\ ;\-* #,##0\ ;\ * &quot;- &quot;;\ @\ "/>
    <numFmt numFmtId="181" formatCode="0\ %"/>
    <numFmt numFmtId="182" formatCode="_-* #,##0\ _€_-;\-* #,##0\ _€_-;_-* &quot;-&quot;??\ _€_-;_-@_-"/>
    <numFmt numFmtId="183" formatCode="#,##0.0"/>
    <numFmt numFmtId="184" formatCode="0.00000"/>
    <numFmt numFmtId="185" formatCode="_ * #,##0.000_ ;_ * \-#,##0.000_ ;_ * &quot;-&quot;_ ;_ @_ "/>
    <numFmt numFmtId="186" formatCode="0.0000%"/>
    <numFmt numFmtId="187" formatCode="0.0\ %"/>
    <numFmt numFmtId="188" formatCode="[$Gs-3C0A]\ * #,##0\ ;[$Gs-3C0A]\ * \-#,##0\ ;[$Gs-3C0A]\ * \-#\ ;\ @\ "/>
    <numFmt numFmtId="189" formatCode="\ * #,##0\ ;\-* #,##0\ ;\ * \-#\ ;\ @\ "/>
    <numFmt numFmtId="190" formatCode="0.00\ %"/>
    <numFmt numFmtId="191" formatCode="\ * #,##0.0\ ;\-* #,##0.0\ ;\ * &quot;- &quot;;\ @\ "/>
    <numFmt numFmtId="192" formatCode="\ * #,##0.00\ ;\-* #,##0.00\ ;\ * &quot;- &quot;;\ @\ 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Arial Narrow"/>
      <family val="2"/>
    </font>
    <font>
      <b/>
      <sz val="14"/>
      <color theme="4" tint="-0.249977111117893"/>
      <name val="Calibri"/>
      <family val="2"/>
      <scheme val="minor"/>
    </font>
    <font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</font>
    <font>
      <b/>
      <sz val="10"/>
      <color rgb="FF0070C0"/>
      <name val="Calibri"/>
      <family val="2"/>
    </font>
    <font>
      <b/>
      <sz val="10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name val="Arial"/>
      <family val="2"/>
    </font>
    <font>
      <b/>
      <sz val="14"/>
      <color theme="9" tint="-0.499984740745262"/>
      <name val="Calibri"/>
      <family val="2"/>
      <scheme val="minor"/>
    </font>
    <font>
      <b/>
      <sz val="10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theme="9" tint="-0.499984740745262"/>
      <name val="Arial Narrow"/>
      <family val="2"/>
    </font>
    <font>
      <b/>
      <sz val="12"/>
      <color theme="1"/>
      <name val="Calibri "/>
    </font>
    <font>
      <b/>
      <sz val="10"/>
      <color theme="1"/>
      <name val="Arial Narrow"/>
      <family val="2"/>
    </font>
    <font>
      <sz val="11"/>
      <color theme="0" tint="-0.1499984740745262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color rgb="FF00B050"/>
      <name val="Arial"/>
      <family val="2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4"/>
      <name val="Calibri"/>
      <family val="2"/>
      <scheme val="minor"/>
    </font>
    <font>
      <sz val="10"/>
      <color theme="0"/>
      <name val="Arial"/>
      <family val="2"/>
    </font>
    <font>
      <b/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indexed="9"/>
      <name val="Arial"/>
      <family val="2"/>
    </font>
    <font>
      <b/>
      <sz val="24"/>
      <color indexed="9"/>
      <name val="Calibri"/>
      <family val="2"/>
      <scheme val="minor"/>
    </font>
    <font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808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 style="thin">
        <color theme="0" tint="-4.9989318521683403E-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auto="1"/>
      </right>
      <top style="thin">
        <color theme="0" tint="-0.49998474074526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ashed">
        <color indexed="64"/>
      </right>
      <top style="thin">
        <color theme="0"/>
      </top>
      <bottom/>
      <diagonal/>
    </border>
    <border>
      <left style="medium">
        <color indexed="64"/>
      </left>
      <right style="dashed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9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0"/>
    <xf numFmtId="179" fontId="34" fillId="0" borderId="0" applyFill="0" applyBorder="0" applyAlignment="0" applyProtection="0"/>
    <xf numFmtId="180" fontId="34" fillId="0" borderId="0" applyFill="0" applyBorder="0" applyAlignment="0" applyProtection="0"/>
    <xf numFmtId="181" fontId="34" fillId="0" borderId="0" applyFill="0" applyBorder="0" applyAlignment="0" applyProtection="0"/>
    <xf numFmtId="43" fontId="2" fillId="0" borderId="0" applyFont="0" applyFill="0" applyBorder="0" applyAlignment="0" applyProtection="0"/>
    <xf numFmtId="0" fontId="36" fillId="0" borderId="48" applyNumberFormat="0" applyFill="0" applyAlignment="0" applyProtection="0"/>
    <xf numFmtId="0" fontId="2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165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8" fillId="0" borderId="0"/>
    <xf numFmtId="9" fontId="34" fillId="0" borderId="0" applyFill="0" applyBorder="0" applyAlignment="0" applyProtection="0"/>
    <xf numFmtId="0" fontId="2" fillId="0" borderId="0"/>
    <xf numFmtId="0" fontId="58" fillId="0" borderId="0"/>
  </cellStyleXfs>
  <cellXfs count="6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165" fontId="0" fillId="0" borderId="0" xfId="0" applyNumberFormat="1"/>
    <xf numFmtId="0" fontId="0" fillId="0" borderId="12" xfId="0" applyBorder="1"/>
    <xf numFmtId="165" fontId="0" fillId="0" borderId="18" xfId="1" applyFont="1" applyBorder="1"/>
    <xf numFmtId="165" fontId="0" fillId="0" borderId="19" xfId="1" applyFont="1" applyBorder="1"/>
    <xf numFmtId="165" fontId="0" fillId="0" borderId="20" xfId="1" applyFont="1" applyBorder="1"/>
    <xf numFmtId="165" fontId="0" fillId="0" borderId="21" xfId="1" applyFont="1" applyBorder="1"/>
    <xf numFmtId="165" fontId="2" fillId="0" borderId="21" xfId="1" applyFont="1" applyBorder="1"/>
    <xf numFmtId="3" fontId="0" fillId="0" borderId="19" xfId="0" applyNumberFormat="1" applyBorder="1"/>
    <xf numFmtId="3" fontId="0" fillId="0" borderId="21" xfId="0" applyNumberFormat="1" applyBorder="1"/>
    <xf numFmtId="165" fontId="0" fillId="0" borderId="22" xfId="1" applyFont="1" applyBorder="1"/>
    <xf numFmtId="165" fontId="0" fillId="0" borderId="23" xfId="1" applyFont="1" applyBorder="1"/>
    <xf numFmtId="165" fontId="0" fillId="0" borderId="18" xfId="0" applyNumberFormat="1" applyBorder="1"/>
    <xf numFmtId="165" fontId="0" fillId="0" borderId="20" xfId="0" applyNumberFormat="1" applyBorder="1"/>
    <xf numFmtId="165" fontId="3" fillId="0" borderId="19" xfId="0" applyNumberFormat="1" applyFont="1" applyBorder="1"/>
    <xf numFmtId="165" fontId="3" fillId="0" borderId="21" xfId="0" applyNumberFormat="1" applyFont="1" applyBorder="1"/>
    <xf numFmtId="3" fontId="0" fillId="0" borderId="18" xfId="0" applyNumberFormat="1" applyBorder="1"/>
    <xf numFmtId="165" fontId="0" fillId="0" borderId="22" xfId="0" applyNumberFormat="1" applyBorder="1"/>
    <xf numFmtId="10" fontId="3" fillId="0" borderId="19" xfId="2" applyNumberFormat="1" applyFont="1" applyBorder="1" applyAlignment="1">
      <alignment horizontal="center" vertical="center"/>
    </xf>
    <xf numFmtId="3" fontId="0" fillId="0" borderId="20" xfId="0" applyNumberFormat="1" applyBorder="1"/>
    <xf numFmtId="165" fontId="0" fillId="0" borderId="23" xfId="0" applyNumberFormat="1" applyBorder="1"/>
    <xf numFmtId="0" fontId="11" fillId="0" borderId="0" xfId="0" applyFont="1"/>
    <xf numFmtId="168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14" xfId="0" applyFont="1" applyBorder="1"/>
    <xf numFmtId="169" fontId="11" fillId="0" borderId="0" xfId="2" applyNumberFormat="1" applyFont="1" applyBorder="1"/>
    <xf numFmtId="166" fontId="15" fillId="0" borderId="0" xfId="4" applyFont="1"/>
    <xf numFmtId="0" fontId="2" fillId="2" borderId="0" xfId="3" applyFill="1"/>
    <xf numFmtId="0" fontId="2" fillId="0" borderId="0" xfId="3"/>
    <xf numFmtId="4" fontId="2" fillId="0" borderId="0" xfId="3" applyNumberFormat="1"/>
    <xf numFmtId="0" fontId="3" fillId="2" borderId="0" xfId="3" applyFont="1" applyFill="1"/>
    <xf numFmtId="10" fontId="3" fillId="0" borderId="21" xfId="2" applyNumberFormat="1" applyFont="1" applyBorder="1" applyAlignment="1">
      <alignment horizontal="center" vertical="center"/>
    </xf>
    <xf numFmtId="169" fontId="11" fillId="0" borderId="14" xfId="2" applyNumberFormat="1" applyFont="1" applyBorder="1"/>
    <xf numFmtId="0" fontId="7" fillId="0" borderId="0" xfId="0" applyFont="1"/>
    <xf numFmtId="167" fontId="0" fillId="0" borderId="25" xfId="0" applyNumberFormat="1" applyBorder="1"/>
    <xf numFmtId="167" fontId="0" fillId="0" borderId="38" xfId="0" applyNumberFormat="1" applyBorder="1"/>
    <xf numFmtId="165" fontId="0" fillId="0" borderId="22" xfId="1" applyFont="1" applyBorder="1" applyAlignment="1">
      <alignment horizontal="center"/>
    </xf>
    <xf numFmtId="165" fontId="0" fillId="0" borderId="23" xfId="1" applyFont="1" applyBorder="1" applyAlignment="1"/>
    <xf numFmtId="0" fontId="29" fillId="0" borderId="0" xfId="3" applyFont="1" applyAlignment="1">
      <alignment vertical="center"/>
    </xf>
    <xf numFmtId="0" fontId="30" fillId="0" borderId="15" xfId="3" applyFont="1" applyBorder="1" applyAlignment="1">
      <alignment horizontal="left" vertical="center"/>
    </xf>
    <xf numFmtId="10" fontId="29" fillId="0" borderId="0" xfId="9" applyNumberFormat="1" applyFont="1" applyFill="1" applyBorder="1" applyAlignment="1">
      <alignment vertical="center"/>
    </xf>
    <xf numFmtId="10" fontId="29" fillId="0" borderId="0" xfId="3" applyNumberFormat="1" applyFont="1" applyAlignment="1">
      <alignment vertical="center"/>
    </xf>
    <xf numFmtId="165" fontId="0" fillId="0" borderId="45" xfId="0" applyNumberFormat="1" applyBorder="1"/>
    <xf numFmtId="169" fontId="3" fillId="0" borderId="0" xfId="2" applyNumberFormat="1" applyFont="1" applyFill="1" applyBorder="1" applyAlignment="1">
      <alignment horizontal="center"/>
    </xf>
    <xf numFmtId="168" fontId="0" fillId="0" borderId="0" xfId="0" applyNumberFormat="1"/>
    <xf numFmtId="171" fontId="12" fillId="6" borderId="30" xfId="1" applyNumberFormat="1" applyFont="1" applyFill="1" applyBorder="1" applyAlignment="1">
      <alignment horizontal="center" vertical="center"/>
    </xf>
    <xf numFmtId="168" fontId="22" fillId="6" borderId="33" xfId="0" applyNumberFormat="1" applyFont="1" applyFill="1" applyBorder="1"/>
    <xf numFmtId="168" fontId="22" fillId="6" borderId="30" xfId="0" applyNumberFormat="1" applyFont="1" applyFill="1" applyBorder="1"/>
    <xf numFmtId="168" fontId="0" fillId="5" borderId="30" xfId="0" applyNumberFormat="1" applyFill="1" applyBorder="1"/>
    <xf numFmtId="0" fontId="4" fillId="6" borderId="34" xfId="0" applyFont="1" applyFill="1" applyBorder="1" applyAlignment="1">
      <alignment horizontal="center" vertical="center"/>
    </xf>
    <xf numFmtId="168" fontId="4" fillId="6" borderId="34" xfId="0" applyNumberFormat="1" applyFont="1" applyFill="1" applyBorder="1" applyAlignment="1">
      <alignment vertical="center"/>
    </xf>
    <xf numFmtId="165" fontId="4" fillId="6" borderId="32" xfId="0" applyNumberFormat="1" applyFont="1" applyFill="1" applyBorder="1" applyAlignment="1">
      <alignment vertical="center"/>
    </xf>
    <xf numFmtId="178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70" fontId="5" fillId="0" borderId="13" xfId="1" applyNumberFormat="1" applyFont="1" applyBorder="1" applyAlignment="1">
      <alignment horizontal="center"/>
    </xf>
    <xf numFmtId="0" fontId="24" fillId="0" borderId="0" xfId="0" applyFont="1"/>
    <xf numFmtId="175" fontId="13" fillId="0" borderId="14" xfId="0" applyNumberFormat="1" applyFont="1" applyBorder="1"/>
    <xf numFmtId="169" fontId="13" fillId="0" borderId="14" xfId="2" applyNumberFormat="1" applyFont="1" applyBorder="1"/>
    <xf numFmtId="0" fontId="14" fillId="2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34" fillId="0" borderId="0" xfId="12"/>
    <xf numFmtId="176" fontId="0" fillId="0" borderId="0" xfId="0" applyNumberFormat="1"/>
    <xf numFmtId="165" fontId="0" fillId="0" borderId="6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168" fontId="2" fillId="2" borderId="0" xfId="3" applyNumberFormat="1" applyFill="1"/>
    <xf numFmtId="182" fontId="0" fillId="0" borderId="0" xfId="16" applyNumberFormat="1" applyFont="1"/>
    <xf numFmtId="3" fontId="37" fillId="0" borderId="0" xfId="20" applyNumberFormat="1" applyFont="1" applyAlignment="1" applyProtection="1">
      <alignment vertical="top"/>
      <protection hidden="1"/>
    </xf>
    <xf numFmtId="0" fontId="37" fillId="0" borderId="0" xfId="20" applyFont="1" applyAlignment="1" applyProtection="1">
      <alignment horizontal="left" vertical="top"/>
      <protection hidden="1"/>
    </xf>
    <xf numFmtId="165" fontId="0" fillId="0" borderId="25" xfId="0" applyNumberFormat="1" applyBorder="1"/>
    <xf numFmtId="182" fontId="0" fillId="0" borderId="0" xfId="0" applyNumberFormat="1"/>
    <xf numFmtId="10" fontId="0" fillId="0" borderId="0" xfId="2" applyNumberFormat="1" applyFont="1"/>
    <xf numFmtId="0" fontId="39" fillId="0" borderId="0" xfId="12" applyFont="1" applyAlignment="1">
      <alignment horizontal="right"/>
    </xf>
    <xf numFmtId="0" fontId="39" fillId="0" borderId="0" xfId="12" applyFont="1"/>
    <xf numFmtId="0" fontId="34" fillId="0" borderId="29" xfId="12" applyBorder="1" applyAlignment="1">
      <alignment horizontal="center"/>
    </xf>
    <xf numFmtId="0" fontId="34" fillId="0" borderId="54" xfId="12" applyBorder="1" applyAlignment="1">
      <alignment horizontal="center"/>
    </xf>
    <xf numFmtId="3" fontId="34" fillId="0" borderId="9" xfId="12" applyNumberFormat="1" applyBorder="1"/>
    <xf numFmtId="3" fontId="34" fillId="0" borderId="0" xfId="12" applyNumberFormat="1"/>
    <xf numFmtId="3" fontId="33" fillId="0" borderId="57" xfId="20" applyNumberFormat="1" applyFont="1" applyBorder="1" applyAlignment="1" applyProtection="1">
      <alignment horizontal="center" vertical="center"/>
      <protection hidden="1"/>
    </xf>
    <xf numFmtId="3" fontId="33" fillId="0" borderId="56" xfId="20" applyNumberFormat="1" applyFont="1" applyBorder="1" applyAlignment="1" applyProtection="1">
      <alignment horizontal="center" vertical="center"/>
      <protection hidden="1"/>
    </xf>
    <xf numFmtId="3" fontId="34" fillId="0" borderId="10" xfId="12" applyNumberFormat="1" applyBorder="1"/>
    <xf numFmtId="0" fontId="34" fillId="0" borderId="28" xfId="12" applyBorder="1" applyAlignment="1">
      <alignment horizontal="center"/>
    </xf>
    <xf numFmtId="3" fontId="34" fillId="0" borderId="12" xfId="12" applyNumberFormat="1" applyBorder="1"/>
    <xf numFmtId="3" fontId="34" fillId="0" borderId="11" xfId="12" applyNumberFormat="1" applyBorder="1"/>
    <xf numFmtId="3" fontId="33" fillId="0" borderId="50" xfId="20" applyNumberFormat="1" applyFont="1" applyBorder="1" applyAlignment="1" applyProtection="1">
      <alignment horizontal="center" vertical="center"/>
      <protection hidden="1"/>
    </xf>
    <xf numFmtId="3" fontId="33" fillId="0" borderId="53" xfId="20" applyNumberFormat="1" applyFont="1" applyBorder="1" applyAlignment="1" applyProtection="1">
      <alignment horizontal="center" vertical="center"/>
      <protection hidden="1"/>
    </xf>
    <xf numFmtId="3" fontId="34" fillId="0" borderId="13" xfId="12" applyNumberFormat="1" applyBorder="1"/>
    <xf numFmtId="0" fontId="39" fillId="0" borderId="0" xfId="12" applyFont="1" applyAlignment="1">
      <alignment horizontal="center"/>
    </xf>
    <xf numFmtId="3" fontId="34" fillId="0" borderId="29" xfId="12" applyNumberFormat="1" applyBorder="1"/>
    <xf numFmtId="10" fontId="34" fillId="0" borderId="29" xfId="12" applyNumberFormat="1" applyBorder="1"/>
    <xf numFmtId="3" fontId="34" fillId="0" borderId="54" xfId="12" applyNumberFormat="1" applyBorder="1"/>
    <xf numFmtId="10" fontId="34" fillId="0" borderId="54" xfId="12" applyNumberFormat="1" applyBorder="1"/>
    <xf numFmtId="3" fontId="34" fillId="0" borderId="28" xfId="12" applyNumberFormat="1" applyBorder="1"/>
    <xf numFmtId="10" fontId="34" fillId="0" borderId="28" xfId="12" applyNumberFormat="1" applyBorder="1"/>
    <xf numFmtId="0" fontId="40" fillId="0" borderId="0" xfId="12" applyFont="1" applyAlignment="1">
      <alignment vertical="center"/>
    </xf>
    <xf numFmtId="0" fontId="41" fillId="0" borderId="8" xfId="12" applyFont="1" applyBorder="1" applyAlignment="1">
      <alignment horizontal="center" vertical="center" wrapText="1"/>
    </xf>
    <xf numFmtId="0" fontId="41" fillId="0" borderId="5" xfId="12" applyFont="1" applyBorder="1" applyAlignment="1">
      <alignment horizontal="center" vertical="center" wrapText="1"/>
    </xf>
    <xf numFmtId="10" fontId="41" fillId="0" borderId="28" xfId="12" applyNumberFormat="1" applyFont="1" applyBorder="1" applyAlignment="1">
      <alignment horizontal="center" vertical="center" wrapText="1"/>
    </xf>
    <xf numFmtId="10" fontId="41" fillId="0" borderId="13" xfId="12" applyNumberFormat="1" applyFont="1" applyBorder="1" applyAlignment="1">
      <alignment horizontal="center" vertical="center" wrapText="1"/>
    </xf>
    <xf numFmtId="10" fontId="41" fillId="0" borderId="13" xfId="12" applyNumberFormat="1" applyFont="1" applyBorder="1" applyAlignment="1">
      <alignment horizontal="center" vertical="center"/>
    </xf>
    <xf numFmtId="10" fontId="40" fillId="0" borderId="0" xfId="12" applyNumberFormat="1" applyFont="1" applyAlignment="1">
      <alignment vertical="center"/>
    </xf>
    <xf numFmtId="0" fontId="31" fillId="0" borderId="28" xfId="12" applyFont="1" applyBorder="1" applyAlignment="1">
      <alignment horizontal="center" vertical="center" wrapText="1"/>
    </xf>
    <xf numFmtId="0" fontId="29" fillId="0" borderId="13" xfId="12" applyFont="1" applyBorder="1" applyAlignment="1">
      <alignment horizontal="center" vertical="center" wrapText="1"/>
    </xf>
    <xf numFmtId="0" fontId="0" fillId="0" borderId="11" xfId="0" applyBorder="1"/>
    <xf numFmtId="0" fontId="0" fillId="0" borderId="2" xfId="0" applyBorder="1"/>
    <xf numFmtId="3" fontId="0" fillId="0" borderId="14" xfId="0" applyNumberFormat="1" applyBorder="1"/>
    <xf numFmtId="3" fontId="3" fillId="9" borderId="44" xfId="0" applyNumberFormat="1" applyFont="1" applyFill="1" applyBorder="1" applyProtection="1">
      <protection locked="0"/>
    </xf>
    <xf numFmtId="3" fontId="3" fillId="9" borderId="25" xfId="0" applyNumberFormat="1" applyFont="1" applyFill="1" applyBorder="1" applyProtection="1">
      <protection locked="0"/>
    </xf>
    <xf numFmtId="3" fontId="3" fillId="9" borderId="38" xfId="0" applyNumberFormat="1" applyFont="1" applyFill="1" applyBorder="1" applyProtection="1">
      <protection locked="0"/>
    </xf>
    <xf numFmtId="0" fontId="11" fillId="9" borderId="14" xfId="0" applyFont="1" applyFill="1" applyBorder="1" applyProtection="1">
      <protection locked="0"/>
    </xf>
    <xf numFmtId="0" fontId="11" fillId="9" borderId="14" xfId="0" applyFont="1" applyFill="1" applyBorder="1" applyAlignment="1" applyProtection="1">
      <alignment horizontal="center"/>
      <protection locked="0"/>
    </xf>
    <xf numFmtId="175" fontId="11" fillId="9" borderId="14" xfId="0" applyNumberFormat="1" applyFont="1" applyFill="1" applyBorder="1" applyProtection="1">
      <protection locked="0"/>
    </xf>
    <xf numFmtId="3" fontId="11" fillId="9" borderId="33" xfId="0" applyNumberFormat="1" applyFont="1" applyFill="1" applyBorder="1" applyAlignment="1" applyProtection="1">
      <alignment horizontal="right"/>
      <protection locked="0"/>
    </xf>
    <xf numFmtId="3" fontId="11" fillId="9" borderId="30" xfId="0" applyNumberFormat="1" applyFont="1" applyFill="1" applyBorder="1" applyAlignment="1" applyProtection="1">
      <alignment horizontal="right"/>
      <protection locked="0"/>
    </xf>
    <xf numFmtId="183" fontId="11" fillId="9" borderId="32" xfId="0" applyNumberFormat="1" applyFont="1" applyFill="1" applyBorder="1" applyAlignment="1" applyProtection="1">
      <alignment horizontal="right"/>
      <protection locked="0"/>
    </xf>
    <xf numFmtId="3" fontId="11" fillId="9" borderId="32" xfId="0" applyNumberFormat="1" applyFont="1" applyFill="1" applyBorder="1" applyAlignment="1" applyProtection="1">
      <alignment horizontal="right"/>
      <protection locked="0"/>
    </xf>
    <xf numFmtId="0" fontId="11" fillId="9" borderId="30" xfId="0" applyFont="1" applyFill="1" applyBorder="1" applyAlignment="1" applyProtection="1">
      <alignment horizontal="right"/>
      <protection locked="0"/>
    </xf>
    <xf numFmtId="0" fontId="11" fillId="9" borderId="30" xfId="0" applyFont="1" applyFill="1" applyBorder="1" applyProtection="1">
      <protection locked="0"/>
    </xf>
    <xf numFmtId="0" fontId="11" fillId="9" borderId="30" xfId="0" applyFont="1" applyFill="1" applyBorder="1" applyAlignment="1" applyProtection="1">
      <alignment horizontal="center"/>
      <protection locked="0"/>
    </xf>
    <xf numFmtId="169" fontId="11" fillId="9" borderId="30" xfId="2" applyNumberFormat="1" applyFont="1" applyFill="1" applyBorder="1" applyAlignment="1" applyProtection="1">
      <alignment horizontal="left"/>
      <protection locked="0"/>
    </xf>
    <xf numFmtId="176" fontId="11" fillId="9" borderId="30" xfId="2" applyNumberFormat="1" applyFont="1" applyFill="1" applyBorder="1" applyAlignment="1" applyProtection="1">
      <alignment horizontal="center"/>
      <protection locked="0"/>
    </xf>
    <xf numFmtId="3" fontId="13" fillId="9" borderId="30" xfId="0" applyNumberFormat="1" applyFont="1" applyFill="1" applyBorder="1" applyProtection="1">
      <protection locked="0"/>
    </xf>
    <xf numFmtId="169" fontId="0" fillId="0" borderId="0" xfId="0" applyNumberFormat="1"/>
    <xf numFmtId="169" fontId="32" fillId="9" borderId="33" xfId="2" applyNumberFormat="1" applyFont="1" applyFill="1" applyBorder="1" applyProtection="1">
      <protection locked="0"/>
    </xf>
    <xf numFmtId="169" fontId="32" fillId="9" borderId="30" xfId="2" applyNumberFormat="1" applyFont="1" applyFill="1" applyBorder="1" applyProtection="1">
      <protection locked="0"/>
    </xf>
    <xf numFmtId="10" fontId="32" fillId="9" borderId="30" xfId="2" applyNumberFormat="1" applyFont="1" applyFill="1" applyBorder="1" applyProtection="1">
      <protection locked="0"/>
    </xf>
    <xf numFmtId="169" fontId="17" fillId="9" borderId="26" xfId="6" applyNumberFormat="1" applyFont="1" applyFill="1" applyBorder="1" applyAlignment="1" applyProtection="1">
      <alignment horizontal="center"/>
      <protection locked="0"/>
    </xf>
    <xf numFmtId="3" fontId="18" fillId="9" borderId="26" xfId="3" applyNumberFormat="1" applyFont="1" applyFill="1" applyBorder="1" applyAlignment="1" applyProtection="1">
      <alignment horizontal="center"/>
      <protection locked="0"/>
    </xf>
    <xf numFmtId="168" fontId="4" fillId="3" borderId="34" xfId="0" applyNumberFormat="1" applyFont="1" applyFill="1" applyBorder="1" applyAlignment="1">
      <alignment vertical="center"/>
    </xf>
    <xf numFmtId="2" fontId="11" fillId="0" borderId="14" xfId="0" applyNumberFormat="1" applyFont="1" applyBorder="1"/>
    <xf numFmtId="0" fontId="45" fillId="0" borderId="1" xfId="0" applyFont="1" applyBorder="1"/>
    <xf numFmtId="0" fontId="45" fillId="0" borderId="24" xfId="0" applyFont="1" applyBorder="1"/>
    <xf numFmtId="0" fontId="13" fillId="0" borderId="14" xfId="0" applyFont="1" applyBorder="1" applyAlignment="1">
      <alignment wrapText="1"/>
    </xf>
    <xf numFmtId="2" fontId="11" fillId="9" borderId="14" xfId="0" applyNumberFormat="1" applyFont="1" applyFill="1" applyBorder="1" applyAlignment="1" applyProtection="1">
      <alignment horizontal="center"/>
      <protection locked="0"/>
    </xf>
    <xf numFmtId="0" fontId="11" fillId="9" borderId="33" xfId="0" applyFont="1" applyFill="1" applyBorder="1" applyAlignment="1" applyProtection="1">
      <alignment horizontal="center"/>
      <protection locked="0"/>
    </xf>
    <xf numFmtId="0" fontId="11" fillId="9" borderId="32" xfId="0" applyFont="1" applyFill="1" applyBorder="1" applyAlignment="1" applyProtection="1">
      <alignment horizontal="center"/>
      <protection locked="0"/>
    </xf>
    <xf numFmtId="10" fontId="0" fillId="9" borderId="0" xfId="23" applyNumberFormat="1" applyFont="1" applyFill="1" applyBorder="1" applyProtection="1">
      <protection locked="0"/>
    </xf>
    <xf numFmtId="10" fontId="0" fillId="9" borderId="11" xfId="23" applyNumberFormat="1" applyFont="1" applyFill="1" applyBorder="1" applyProtection="1">
      <protection locked="0"/>
    </xf>
    <xf numFmtId="0" fontId="3" fillId="0" borderId="0" xfId="3" applyFont="1"/>
    <xf numFmtId="3" fontId="3" fillId="0" borderId="25" xfId="0" applyNumberFormat="1" applyFont="1" applyBorder="1"/>
    <xf numFmtId="168" fontId="39" fillId="0" borderId="54" xfId="12" applyNumberFormat="1" applyFont="1" applyBorder="1"/>
    <xf numFmtId="168" fontId="39" fillId="0" borderId="28" xfId="12" applyNumberFormat="1" applyFont="1" applyBorder="1"/>
    <xf numFmtId="168" fontId="4" fillId="6" borderId="34" xfId="0" applyNumberFormat="1" applyFont="1" applyFill="1" applyBorder="1" applyAlignment="1">
      <alignment horizontal="center" vertical="center" wrapText="1"/>
    </xf>
    <xf numFmtId="176" fontId="22" fillId="4" borderId="0" xfId="0" applyNumberFormat="1" applyFont="1" applyFill="1" applyAlignment="1">
      <alignment wrapText="1"/>
    </xf>
    <xf numFmtId="173" fontId="0" fillId="5" borderId="30" xfId="0" applyNumberFormat="1" applyFill="1" applyBorder="1" applyAlignment="1">
      <alignment horizontal="center"/>
    </xf>
    <xf numFmtId="173" fontId="0" fillId="5" borderId="33" xfId="0" applyNumberFormat="1" applyFill="1" applyBorder="1" applyAlignment="1">
      <alignment horizontal="center"/>
    </xf>
    <xf numFmtId="3" fontId="11" fillId="0" borderId="0" xfId="2" applyNumberFormat="1" applyFont="1" applyBorder="1"/>
    <xf numFmtId="177" fontId="0" fillId="0" borderId="0" xfId="0" applyNumberFormat="1" applyAlignment="1">
      <alignment horizontal="left"/>
    </xf>
    <xf numFmtId="0" fontId="7" fillId="0" borderId="0" xfId="0" applyFont="1" applyAlignment="1"/>
    <xf numFmtId="168" fontId="46" fillId="0" borderId="14" xfId="7" applyNumberFormat="1" applyFont="1" applyFill="1" applyBorder="1" applyAlignment="1">
      <alignment horizontal="center"/>
    </xf>
    <xf numFmtId="168" fontId="2" fillId="2" borderId="14" xfId="3" applyNumberFormat="1" applyFill="1" applyBorder="1"/>
    <xf numFmtId="3" fontId="2" fillId="2" borderId="14" xfId="3" applyNumberFormat="1" applyFill="1" applyBorder="1"/>
    <xf numFmtId="0" fontId="34" fillId="0" borderId="0" xfId="12" applyFill="1" applyAlignment="1">
      <alignment horizontal="center"/>
    </xf>
    <xf numFmtId="10" fontId="0" fillId="0" borderId="0" xfId="23" applyNumberFormat="1" applyFont="1" applyFill="1" applyBorder="1"/>
    <xf numFmtId="3" fontId="3" fillId="0" borderId="55" xfId="19" applyNumberFormat="1" applyFont="1" applyFill="1" applyBorder="1" applyAlignment="1" applyProtection="1">
      <alignment horizontal="center" vertical="center"/>
      <protection hidden="1"/>
    </xf>
    <xf numFmtId="3" fontId="34" fillId="0" borderId="9" xfId="12" applyNumberFormat="1" applyFill="1" applyBorder="1"/>
    <xf numFmtId="0" fontId="34" fillId="0" borderId="11" xfId="12" applyFill="1" applyBorder="1" applyAlignment="1">
      <alignment horizontal="center"/>
    </xf>
    <xf numFmtId="10" fontId="0" fillId="0" borderId="11" xfId="23" applyNumberFormat="1" applyFont="1" applyFill="1" applyBorder="1"/>
    <xf numFmtId="3" fontId="3" fillId="0" borderId="52" xfId="19" applyNumberFormat="1" applyFont="1" applyFill="1" applyBorder="1" applyAlignment="1" applyProtection="1">
      <alignment horizontal="center" vertical="center"/>
      <protection hidden="1"/>
    </xf>
    <xf numFmtId="3" fontId="34" fillId="0" borderId="12" xfId="12" applyNumberFormat="1" applyFill="1" applyBorder="1"/>
    <xf numFmtId="3" fontId="2" fillId="0" borderId="49" xfId="19" applyNumberFormat="1" applyFont="1" applyFill="1" applyBorder="1" applyAlignment="1" applyProtection="1">
      <alignment horizontal="center" vertical="center"/>
      <protection hidden="1"/>
    </xf>
    <xf numFmtId="3" fontId="2" fillId="0" borderId="51" xfId="19" applyNumberFormat="1" applyFont="1" applyFill="1" applyBorder="1" applyAlignment="1" applyProtection="1">
      <alignment horizontal="center" vertical="center"/>
      <protection hidden="1"/>
    </xf>
    <xf numFmtId="0" fontId="34" fillId="0" borderId="0" xfId="12" applyFill="1"/>
    <xf numFmtId="3" fontId="34" fillId="0" borderId="0" xfId="12" applyNumberFormat="1" applyBorder="1"/>
    <xf numFmtId="0" fontId="12" fillId="0" borderId="0" xfId="0" applyFont="1" applyFill="1" applyBorder="1"/>
    <xf numFmtId="175" fontId="12" fillId="0" borderId="0" xfId="0" applyNumberFormat="1" applyFont="1" applyFill="1" applyBorder="1"/>
    <xf numFmtId="169" fontId="12" fillId="0" borderId="0" xfId="2" applyNumberFormat="1" applyFont="1" applyFill="1" applyBorder="1"/>
    <xf numFmtId="164" fontId="11" fillId="9" borderId="14" xfId="0" applyNumberFormat="1" applyFont="1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3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/>
    <xf numFmtId="3" fontId="0" fillId="0" borderId="0" xfId="0" applyNumberFormat="1" applyFill="1" applyBorder="1"/>
    <xf numFmtId="10" fontId="3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6" fillId="0" borderId="0" xfId="0" applyNumberFormat="1" applyFont="1" applyFill="1" applyBorder="1"/>
    <xf numFmtId="165" fontId="0" fillId="0" borderId="0" xfId="1" applyFont="1" applyFill="1" applyBorder="1"/>
    <xf numFmtId="165" fontId="3" fillId="0" borderId="0" xfId="0" applyNumberFormat="1" applyFont="1" applyFill="1" applyBorder="1"/>
    <xf numFmtId="0" fontId="22" fillId="0" borderId="0" xfId="0" applyFont="1" applyFill="1" applyBorder="1"/>
    <xf numFmtId="9" fontId="4" fillId="0" borderId="0" xfId="2" applyFont="1" applyFill="1" applyBorder="1"/>
    <xf numFmtId="0" fontId="22" fillId="0" borderId="0" xfId="0" applyFont="1" applyFill="1" applyBorder="1" applyAlignment="1">
      <alignment horizontal="center"/>
    </xf>
    <xf numFmtId="168" fontId="47" fillId="10" borderId="9" xfId="12" applyNumberFormat="1" applyFont="1" applyFill="1" applyBorder="1"/>
    <xf numFmtId="168" fontId="47" fillId="10" borderId="12" xfId="12" applyNumberFormat="1" applyFont="1" applyFill="1" applyBorder="1"/>
    <xf numFmtId="170" fontId="33" fillId="0" borderId="10" xfId="1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3" fontId="21" fillId="11" borderId="14" xfId="3" applyNumberFormat="1" applyFont="1" applyFill="1" applyBorder="1"/>
    <xf numFmtId="0" fontId="22" fillId="13" borderId="3" xfId="0" applyFont="1" applyFill="1" applyBorder="1"/>
    <xf numFmtId="0" fontId="22" fillId="13" borderId="4" xfId="0" applyFont="1" applyFill="1" applyBorder="1"/>
    <xf numFmtId="170" fontId="4" fillId="13" borderId="5" xfId="0" applyNumberFormat="1" applyFont="1" applyFill="1" applyBorder="1" applyAlignment="1">
      <alignment horizontal="center"/>
    </xf>
    <xf numFmtId="3" fontId="4" fillId="13" borderId="5" xfId="0" applyNumberFormat="1" applyFont="1" applyFill="1" applyBorder="1"/>
    <xf numFmtId="165" fontId="4" fillId="13" borderId="5" xfId="0" applyNumberFormat="1" applyFont="1" applyFill="1" applyBorder="1"/>
    <xf numFmtId="3" fontId="4" fillId="13" borderId="3" xfId="0" applyNumberFormat="1" applyFont="1" applyFill="1" applyBorder="1"/>
    <xf numFmtId="165" fontId="4" fillId="13" borderId="3" xfId="0" applyNumberFormat="1" applyFont="1" applyFill="1" applyBorder="1"/>
    <xf numFmtId="0" fontId="4" fillId="13" borderId="3" xfId="0" applyFont="1" applyFill="1" applyBorder="1"/>
    <xf numFmtId="0" fontId="4" fillId="13" borderId="4" xfId="0" applyFont="1" applyFill="1" applyBorder="1"/>
    <xf numFmtId="3" fontId="4" fillId="13" borderId="5" xfId="0" applyNumberFormat="1" applyFont="1" applyFill="1" applyBorder="1" applyAlignment="1">
      <alignment horizontal="center"/>
    </xf>
    <xf numFmtId="169" fontId="4" fillId="13" borderId="5" xfId="2" applyNumberFormat="1" applyFont="1" applyFill="1" applyBorder="1"/>
    <xf numFmtId="169" fontId="22" fillId="13" borderId="3" xfId="0" applyNumberFormat="1" applyFont="1" applyFill="1" applyBorder="1"/>
    <xf numFmtId="0" fontId="4" fillId="13" borderId="5" xfId="0" applyFont="1" applyFill="1" applyBorder="1"/>
    <xf numFmtId="9" fontId="4" fillId="13" borderId="5" xfId="2" applyFont="1" applyFill="1" applyBorder="1"/>
    <xf numFmtId="0" fontId="48" fillId="0" borderId="59" xfId="0" applyFont="1" applyBorder="1"/>
    <xf numFmtId="0" fontId="0" fillId="0" borderId="59" xfId="0" applyBorder="1"/>
    <xf numFmtId="0" fontId="4" fillId="13" borderId="32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165" fontId="4" fillId="13" borderId="4" xfId="0" applyNumberFormat="1" applyFont="1" applyFill="1" applyBorder="1"/>
    <xf numFmtId="0" fontId="28" fillId="0" borderId="59" xfId="0" applyFont="1" applyBorder="1"/>
    <xf numFmtId="0" fontId="49" fillId="0" borderId="15" xfId="3" applyFont="1" applyBorder="1" applyAlignment="1">
      <alignment horizontal="left" vertical="center"/>
    </xf>
    <xf numFmtId="0" fontId="49" fillId="0" borderId="15" xfId="3" applyFont="1" applyBorder="1" applyAlignment="1">
      <alignment horizontal="right" vertical="center"/>
    </xf>
    <xf numFmtId="9" fontId="4" fillId="0" borderId="0" xfId="2" applyFont="1" applyFill="1" applyBorder="1" applyProtection="1">
      <protection locked="0"/>
    </xf>
    <xf numFmtId="0" fontId="12" fillId="13" borderId="36" xfId="0" applyFont="1" applyFill="1" applyBorder="1" applyAlignment="1">
      <alignment horizontal="center" vertical="center" wrapText="1"/>
    </xf>
    <xf numFmtId="0" fontId="4" fillId="13" borderId="0" xfId="3" applyFont="1" applyFill="1" applyAlignment="1">
      <alignment horizontal="center" vertical="center" wrapText="1"/>
    </xf>
    <xf numFmtId="0" fontId="4" fillId="13" borderId="0" xfId="3" applyFont="1" applyFill="1" applyAlignment="1">
      <alignment horizontal="center" vertical="center"/>
    </xf>
    <xf numFmtId="3" fontId="16" fillId="14" borderId="14" xfId="3" applyNumberFormat="1" applyFont="1" applyFill="1" applyBorder="1" applyAlignment="1">
      <alignment horizontal="center"/>
    </xf>
    <xf numFmtId="4" fontId="18" fillId="14" borderId="26" xfId="3" applyNumberFormat="1" applyFont="1" applyFill="1" applyBorder="1" applyAlignment="1">
      <alignment horizontal="center"/>
    </xf>
    <xf numFmtId="174" fontId="19" fillId="14" borderId="26" xfId="6" applyNumberFormat="1" applyFont="1" applyFill="1" applyBorder="1" applyAlignment="1">
      <alignment horizontal="center"/>
    </xf>
    <xf numFmtId="0" fontId="19" fillId="14" borderId="26" xfId="4" applyNumberFormat="1" applyFont="1" applyFill="1" applyBorder="1" applyAlignment="1">
      <alignment horizontal="center"/>
    </xf>
    <xf numFmtId="0" fontId="20" fillId="14" borderId="27" xfId="4" applyNumberFormat="1" applyFont="1" applyFill="1" applyBorder="1" applyAlignment="1">
      <alignment horizontal="center"/>
    </xf>
    <xf numFmtId="0" fontId="48" fillId="2" borderId="59" xfId="0" applyFont="1" applyFill="1" applyBorder="1"/>
    <xf numFmtId="0" fontId="0" fillId="2" borderId="59" xfId="0" applyFill="1" applyBorder="1"/>
    <xf numFmtId="3" fontId="3" fillId="14" borderId="25" xfId="0" applyNumberFormat="1" applyFont="1" applyFill="1" applyBorder="1"/>
    <xf numFmtId="3" fontId="3" fillId="14" borderId="44" xfId="0" applyNumberFormat="1" applyFont="1" applyFill="1" applyBorder="1"/>
    <xf numFmtId="3" fontId="3" fillId="14" borderId="38" xfId="0" applyNumberFormat="1" applyFont="1" applyFill="1" applyBorder="1"/>
    <xf numFmtId="0" fontId="51" fillId="0" borderId="0" xfId="12" applyFont="1" applyFill="1"/>
    <xf numFmtId="3" fontId="51" fillId="0" borderId="0" xfId="12" applyNumberFormat="1" applyFont="1" applyFill="1"/>
    <xf numFmtId="177" fontId="12" fillId="9" borderId="33" xfId="0" applyNumberFormat="1" applyFont="1" applyFill="1" applyBorder="1" applyAlignment="1" applyProtection="1">
      <alignment horizontal="center" wrapText="1"/>
      <protection locked="0"/>
    </xf>
    <xf numFmtId="0" fontId="22" fillId="0" borderId="60" xfId="0" applyFont="1" applyBorder="1"/>
    <xf numFmtId="0" fontId="0" fillId="0" borderId="60" xfId="0" applyBorder="1"/>
    <xf numFmtId="0" fontId="24" fillId="0" borderId="59" xfId="0" applyFont="1" applyBorder="1"/>
    <xf numFmtId="0" fontId="12" fillId="13" borderId="33" xfId="0" applyFont="1" applyFill="1" applyBorder="1" applyAlignment="1">
      <alignment horizontal="center" vertical="center" wrapText="1"/>
    </xf>
    <xf numFmtId="3" fontId="27" fillId="13" borderId="33" xfId="0" applyNumberFormat="1" applyFont="1" applyFill="1" applyBorder="1" applyAlignment="1">
      <alignment vertical="center"/>
    </xf>
    <xf numFmtId="10" fontId="26" fillId="13" borderId="36" xfId="0" applyNumberFormat="1" applyFont="1" applyFill="1" applyBorder="1" applyAlignment="1">
      <alignment horizontal="center" vertical="center"/>
    </xf>
    <xf numFmtId="0" fontId="12" fillId="12" borderId="33" xfId="0" applyFont="1" applyFill="1" applyBorder="1" applyAlignment="1">
      <alignment horizontal="center" vertical="center" wrapText="1"/>
    </xf>
    <xf numFmtId="10" fontId="26" fillId="12" borderId="35" xfId="0" applyNumberFormat="1" applyFont="1" applyFill="1" applyBorder="1" applyAlignment="1">
      <alignment horizontal="center" vertical="center"/>
    </xf>
    <xf numFmtId="10" fontId="26" fillId="12" borderId="36" xfId="0" applyNumberFormat="1" applyFont="1" applyFill="1" applyBorder="1" applyAlignment="1">
      <alignment horizontal="center" vertical="center"/>
    </xf>
    <xf numFmtId="177" fontId="12" fillId="13" borderId="34" xfId="0" applyNumberFormat="1" applyFont="1" applyFill="1" applyBorder="1" applyAlignment="1">
      <alignment horizontal="center" wrapText="1"/>
    </xf>
    <xf numFmtId="184" fontId="12" fillId="13" borderId="30" xfId="0" applyNumberFormat="1" applyFont="1" applyFill="1" applyBorder="1" applyAlignment="1">
      <alignment horizontal="center" wrapText="1"/>
    </xf>
    <xf numFmtId="177" fontId="12" fillId="13" borderId="30" xfId="0" applyNumberFormat="1" applyFont="1" applyFill="1" applyBorder="1" applyAlignment="1">
      <alignment horizontal="center" wrapText="1"/>
    </xf>
    <xf numFmtId="0" fontId="12" fillId="13" borderId="42" xfId="0" applyFont="1" applyFill="1" applyBorder="1" applyAlignment="1">
      <alignment horizontal="center" wrapText="1"/>
    </xf>
    <xf numFmtId="177" fontId="12" fillId="13" borderId="33" xfId="0" applyNumberFormat="1" applyFont="1" applyFill="1" applyBorder="1" applyAlignment="1">
      <alignment horizontal="center" wrapText="1"/>
    </xf>
    <xf numFmtId="0" fontId="11" fillId="10" borderId="30" xfId="0" applyFont="1" applyFill="1" applyBorder="1"/>
    <xf numFmtId="0" fontId="11" fillId="10" borderId="30" xfId="0" applyFont="1" applyFill="1" applyBorder="1" applyAlignment="1">
      <alignment horizontal="center"/>
    </xf>
    <xf numFmtId="3" fontId="13" fillId="10" borderId="30" xfId="0" applyNumberFormat="1" applyFont="1" applyFill="1" applyBorder="1"/>
    <xf numFmtId="176" fontId="11" fillId="10" borderId="30" xfId="2" applyNumberFormat="1" applyFont="1" applyFill="1" applyBorder="1" applyAlignment="1" applyProtection="1">
      <alignment horizontal="center"/>
    </xf>
    <xf numFmtId="176" fontId="11" fillId="10" borderId="30" xfId="2" applyNumberFormat="1" applyFont="1" applyFill="1" applyBorder="1" applyAlignment="1" applyProtection="1">
      <alignment horizontal="center"/>
      <protection locked="0"/>
    </xf>
    <xf numFmtId="176" fontId="11" fillId="10" borderId="30" xfId="2" applyNumberFormat="1" applyFont="1" applyFill="1" applyBorder="1" applyAlignment="1">
      <alignment horizontal="center"/>
    </xf>
    <xf numFmtId="169" fontId="11" fillId="10" borderId="30" xfId="2" applyNumberFormat="1" applyFont="1" applyFill="1" applyBorder="1" applyAlignment="1" applyProtection="1">
      <alignment horizontal="left"/>
    </xf>
    <xf numFmtId="0" fontId="12" fillId="13" borderId="30" xfId="0" applyFont="1" applyFill="1" applyBorder="1"/>
    <xf numFmtId="0" fontId="25" fillId="13" borderId="30" xfId="0" applyFont="1" applyFill="1" applyBorder="1" applyAlignment="1">
      <alignment horizontal="center"/>
    </xf>
    <xf numFmtId="3" fontId="27" fillId="13" borderId="30" xfId="0" applyNumberFormat="1" applyFont="1" applyFill="1" applyBorder="1"/>
    <xf numFmtId="176" fontId="25" fillId="13" borderId="30" xfId="2" applyNumberFormat="1" applyFont="1" applyFill="1" applyBorder="1" applyAlignment="1" applyProtection="1">
      <alignment horizontal="center"/>
      <protection locked="0"/>
    </xf>
    <xf numFmtId="176" fontId="11" fillId="14" borderId="30" xfId="2" applyNumberFormat="1" applyFont="1" applyFill="1" applyBorder="1" applyAlignment="1">
      <alignment horizontal="center"/>
    </xf>
    <xf numFmtId="0" fontId="50" fillId="0" borderId="59" xfId="0" applyFont="1" applyBorder="1"/>
    <xf numFmtId="0" fontId="12" fillId="13" borderId="30" xfId="0" applyFont="1" applyFill="1" applyBorder="1" applyAlignment="1">
      <alignment horizontal="center" vertical="center" wrapText="1"/>
    </xf>
    <xf numFmtId="168" fontId="12" fillId="13" borderId="30" xfId="0" applyNumberFormat="1" applyFont="1" applyFill="1" applyBorder="1" applyAlignment="1">
      <alignment horizontal="center" vertical="center" wrapText="1"/>
    </xf>
    <xf numFmtId="168" fontId="23" fillId="13" borderId="30" xfId="0" applyNumberFormat="1" applyFont="1" applyFill="1" applyBorder="1"/>
    <xf numFmtId="0" fontId="11" fillId="10" borderId="33" xfId="0" applyFont="1" applyFill="1" applyBorder="1"/>
    <xf numFmtId="0" fontId="11" fillId="10" borderId="32" xfId="0" applyFont="1" applyFill="1" applyBorder="1"/>
    <xf numFmtId="3" fontId="11" fillId="10" borderId="33" xfId="0" applyNumberFormat="1" applyFont="1" applyFill="1" applyBorder="1" applyAlignment="1">
      <alignment horizontal="right"/>
    </xf>
    <xf numFmtId="3" fontId="11" fillId="10" borderId="30" xfId="0" applyNumberFormat="1" applyFont="1" applyFill="1" applyBorder="1" applyAlignment="1">
      <alignment horizontal="right"/>
    </xf>
    <xf numFmtId="3" fontId="11" fillId="10" borderId="32" xfId="0" applyNumberFormat="1" applyFont="1" applyFill="1" applyBorder="1" applyAlignment="1">
      <alignment horizontal="right"/>
    </xf>
    <xf numFmtId="0" fontId="12" fillId="13" borderId="39" xfId="0" applyFont="1" applyFill="1" applyBorder="1" applyAlignment="1">
      <alignment horizontal="center" vertical="center" wrapText="1"/>
    </xf>
    <xf numFmtId="0" fontId="12" fillId="13" borderId="47" xfId="0" applyFont="1" applyFill="1" applyBorder="1" applyAlignment="1">
      <alignment horizontal="center" vertical="center" wrapText="1"/>
    </xf>
    <xf numFmtId="3" fontId="12" fillId="13" borderId="36" xfId="0" applyNumberFormat="1" applyFont="1" applyFill="1" applyBorder="1" applyAlignment="1">
      <alignment horizontal="center" vertical="center" wrapText="1"/>
    </xf>
    <xf numFmtId="0" fontId="0" fillId="13" borderId="0" xfId="0" applyFill="1"/>
    <xf numFmtId="0" fontId="12" fillId="13" borderId="14" xfId="0" applyFont="1" applyFill="1" applyBorder="1" applyAlignment="1">
      <alignment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14" xfId="0" applyFont="1" applyFill="1" applyBorder="1"/>
    <xf numFmtId="175" fontId="12" fillId="13" borderId="14" xfId="0" applyNumberFormat="1" applyFont="1" applyFill="1" applyBorder="1"/>
    <xf numFmtId="169" fontId="12" fillId="13" borderId="14" xfId="2" applyNumberFormat="1" applyFont="1" applyFill="1" applyBorder="1"/>
    <xf numFmtId="168" fontId="9" fillId="13" borderId="14" xfId="0" applyNumberFormat="1" applyFont="1" applyFill="1" applyBorder="1" applyAlignment="1">
      <alignment horizontal="center" wrapText="1"/>
    </xf>
    <xf numFmtId="0" fontId="53" fillId="0" borderId="0" xfId="0" applyFont="1"/>
    <xf numFmtId="3" fontId="0" fillId="0" borderId="0" xfId="0" applyNumberFormat="1"/>
    <xf numFmtId="3" fontId="4" fillId="9" borderId="1" xfId="0" applyNumberFormat="1" applyFont="1" applyFill="1" applyBorder="1" applyProtection="1">
      <protection locked="0"/>
    </xf>
    <xf numFmtId="3" fontId="22" fillId="13" borderId="0" xfId="0" applyNumberFormat="1" applyFont="1" applyFill="1" applyBorder="1"/>
    <xf numFmtId="3" fontId="4" fillId="13" borderId="0" xfId="0" applyNumberFormat="1" applyFont="1" applyFill="1" applyBorder="1"/>
    <xf numFmtId="0" fontId="4" fillId="13" borderId="4" xfId="0" applyFont="1" applyFill="1" applyBorder="1" applyAlignment="1">
      <alignment horizontal="right"/>
    </xf>
    <xf numFmtId="164" fontId="11" fillId="9" borderId="14" xfId="0" applyNumberFormat="1" applyFont="1" applyFill="1" applyBorder="1" applyAlignment="1" applyProtection="1">
      <alignment horizontal="center"/>
      <protection locked="0"/>
    </xf>
    <xf numFmtId="0" fontId="34" fillId="0" borderId="0" xfId="12" applyFill="1" applyBorder="1" applyAlignment="1">
      <alignment horizontal="center"/>
    </xf>
    <xf numFmtId="3" fontId="2" fillId="0" borderId="65" xfId="19" applyNumberFormat="1" applyFont="1" applyFill="1" applyBorder="1" applyAlignment="1" applyProtection="1">
      <alignment horizontal="center" vertical="center"/>
      <protection hidden="1"/>
    </xf>
    <xf numFmtId="3" fontId="3" fillId="0" borderId="66" xfId="19" applyNumberFormat="1" applyFont="1" applyFill="1" applyBorder="1" applyAlignment="1" applyProtection="1">
      <alignment horizontal="center" vertical="center"/>
      <protection hidden="1"/>
    </xf>
    <xf numFmtId="3" fontId="33" fillId="0" borderId="67" xfId="20" applyNumberFormat="1" applyFont="1" applyBorder="1" applyAlignment="1" applyProtection="1">
      <alignment horizontal="center" vertical="center"/>
      <protection hidden="1"/>
    </xf>
    <xf numFmtId="3" fontId="33" fillId="0" borderId="68" xfId="20" applyNumberFormat="1" applyFont="1" applyBorder="1" applyAlignment="1" applyProtection="1">
      <alignment horizontal="center" vertical="center"/>
      <protection hidden="1"/>
    </xf>
    <xf numFmtId="168" fontId="34" fillId="0" borderId="9" xfId="12" applyNumberFormat="1" applyBorder="1"/>
    <xf numFmtId="0" fontId="42" fillId="13" borderId="14" xfId="20" applyFont="1" applyFill="1" applyBorder="1" applyAlignment="1" applyProtection="1">
      <alignment horizontal="center" wrapText="1"/>
      <protection hidden="1"/>
    </xf>
    <xf numFmtId="168" fontId="39" fillId="0" borderId="0" xfId="12" applyNumberFormat="1" applyFont="1" applyBorder="1"/>
    <xf numFmtId="168" fontId="39" fillId="0" borderId="11" xfId="12" applyNumberFormat="1" applyFont="1" applyBorder="1"/>
    <xf numFmtId="0" fontId="42" fillId="13" borderId="69" xfId="20" applyFont="1" applyFill="1" applyBorder="1" applyAlignment="1" applyProtection="1">
      <alignment horizontal="center" wrapText="1"/>
      <protection hidden="1"/>
    </xf>
    <xf numFmtId="0" fontId="35" fillId="13" borderId="71" xfId="17" applyFont="1" applyFill="1" applyBorder="1" applyAlignment="1" applyProtection="1">
      <alignment horizontal="center" wrapText="1"/>
      <protection hidden="1"/>
    </xf>
    <xf numFmtId="0" fontId="42" fillId="13" borderId="72" xfId="20" applyFont="1" applyFill="1" applyBorder="1" applyAlignment="1" applyProtection="1">
      <alignment horizontal="center" wrapText="1"/>
      <protection hidden="1"/>
    </xf>
    <xf numFmtId="0" fontId="42" fillId="13" borderId="2" xfId="20" applyFont="1" applyFill="1" applyBorder="1" applyAlignment="1" applyProtection="1">
      <alignment horizontal="center" wrapText="1"/>
      <protection hidden="1"/>
    </xf>
    <xf numFmtId="0" fontId="35" fillId="13" borderId="70" xfId="17" applyFont="1" applyFill="1" applyBorder="1" applyAlignment="1" applyProtection="1">
      <alignment horizontal="center" wrapText="1"/>
      <protection hidden="1"/>
    </xf>
    <xf numFmtId="169" fontId="4" fillId="13" borderId="4" xfId="2" applyNumberFormat="1" applyFont="1" applyFill="1" applyBorder="1"/>
    <xf numFmtId="0" fontId="0" fillId="0" borderId="0" xfId="0" applyFont="1"/>
    <xf numFmtId="169" fontId="29" fillId="0" borderId="0" xfId="3" applyNumberFormat="1" applyFont="1" applyAlignment="1">
      <alignment vertical="center"/>
    </xf>
    <xf numFmtId="0" fontId="29" fillId="0" borderId="0" xfId="3" applyFont="1" applyFill="1" applyAlignment="1">
      <alignment vertical="center"/>
    </xf>
    <xf numFmtId="0" fontId="52" fillId="0" borderId="0" xfId="0" applyFont="1" applyFill="1"/>
    <xf numFmtId="176" fontId="25" fillId="9" borderId="37" xfId="2" applyNumberFormat="1" applyFont="1" applyFill="1" applyBorder="1" applyAlignment="1" applyProtection="1">
      <alignment horizontal="center"/>
      <protection locked="0"/>
    </xf>
    <xf numFmtId="169" fontId="25" fillId="13" borderId="0" xfId="2" applyNumberFormat="1" applyFont="1" applyFill="1" applyBorder="1" applyAlignment="1"/>
    <xf numFmtId="0" fontId="25" fillId="13" borderId="0" xfId="0" applyFont="1" applyFill="1" applyBorder="1" applyAlignment="1">
      <alignment horizontal="center"/>
    </xf>
    <xf numFmtId="0" fontId="42" fillId="13" borderId="14" xfId="20" applyFont="1" applyFill="1" applyBorder="1" applyAlignment="1" applyProtection="1">
      <alignment horizontal="center" vertical="center" wrapText="1"/>
      <protection hidden="1"/>
    </xf>
    <xf numFmtId="0" fontId="12" fillId="13" borderId="36" xfId="0" applyFont="1" applyFill="1" applyBorder="1" applyAlignment="1">
      <alignment horizontal="center" vertical="center" wrapText="1"/>
    </xf>
    <xf numFmtId="169" fontId="11" fillId="9" borderId="37" xfId="2" applyNumberFormat="1" applyFont="1" applyFill="1" applyBorder="1" applyAlignment="1" applyProtection="1">
      <alignment horizontal="left"/>
      <protection locked="0"/>
    </xf>
    <xf numFmtId="169" fontId="11" fillId="9" borderId="43" xfId="2" applyNumberFormat="1" applyFont="1" applyFill="1" applyBorder="1" applyAlignment="1" applyProtection="1">
      <alignment horizontal="left"/>
      <protection locked="0"/>
    </xf>
    <xf numFmtId="169" fontId="11" fillId="9" borderId="34" xfId="2" applyNumberFormat="1" applyFont="1" applyFill="1" applyBorder="1" applyAlignment="1" applyProtection="1">
      <alignment horizontal="left"/>
      <protection locked="0"/>
    </xf>
    <xf numFmtId="3" fontId="54" fillId="9" borderId="14" xfId="0" applyNumberFormat="1" applyFont="1" applyFill="1" applyBorder="1" applyAlignment="1" applyProtection="1">
      <alignment horizontal="center"/>
      <protection locked="0"/>
    </xf>
    <xf numFmtId="3" fontId="21" fillId="0" borderId="0" xfId="3" applyNumberFormat="1" applyFont="1" applyAlignment="1"/>
    <xf numFmtId="168" fontId="21" fillId="2" borderId="14" xfId="3" applyNumberFormat="1" applyFont="1" applyFill="1" applyBorder="1"/>
    <xf numFmtId="0" fontId="13" fillId="9" borderId="14" xfId="0" applyFont="1" applyFill="1" applyBorder="1" applyAlignment="1" applyProtection="1">
      <alignment horizontal="center"/>
      <protection locked="0"/>
    </xf>
    <xf numFmtId="3" fontId="55" fillId="9" borderId="10" xfId="0" applyNumberFormat="1" applyFont="1" applyFill="1" applyBorder="1" applyAlignment="1" applyProtection="1">
      <alignment horizontal="right"/>
      <protection locked="0"/>
    </xf>
    <xf numFmtId="3" fontId="55" fillId="9" borderId="13" xfId="0" applyNumberFormat="1" applyFont="1" applyFill="1" applyBorder="1" applyAlignment="1" applyProtection="1">
      <alignment horizontal="right"/>
      <protection locked="0"/>
    </xf>
    <xf numFmtId="0" fontId="56" fillId="0" borderId="0" xfId="0" applyFont="1"/>
    <xf numFmtId="0" fontId="56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13" borderId="4" xfId="0" applyNumberFormat="1" applyFont="1" applyFill="1" applyBorder="1"/>
    <xf numFmtId="165" fontId="0" fillId="0" borderId="0" xfId="0" applyNumberFormat="1" applyBorder="1"/>
    <xf numFmtId="165" fontId="0" fillId="0" borderId="11" xfId="0" applyNumberFormat="1" applyBorder="1"/>
    <xf numFmtId="0" fontId="0" fillId="0" borderId="0" xfId="0" applyBorder="1"/>
    <xf numFmtId="169" fontId="0" fillId="0" borderId="0" xfId="2" applyNumberFormat="1" applyFont="1" applyBorder="1"/>
    <xf numFmtId="10" fontId="0" fillId="0" borderId="0" xfId="2" applyNumberFormat="1" applyFont="1" applyBorder="1"/>
    <xf numFmtId="3" fontId="0" fillId="0" borderId="73" xfId="0" applyNumberFormat="1" applyBorder="1"/>
    <xf numFmtId="0" fontId="0" fillId="0" borderId="74" xfId="0" applyBorder="1"/>
    <xf numFmtId="3" fontId="0" fillId="0" borderId="75" xfId="0" applyNumberFormat="1" applyBorder="1"/>
    <xf numFmtId="0" fontId="0" fillId="0" borderId="72" xfId="0" applyBorder="1"/>
    <xf numFmtId="0" fontId="12" fillId="12" borderId="30" xfId="0" applyFont="1" applyFill="1" applyBorder="1" applyAlignment="1">
      <alignment horizontal="center"/>
    </xf>
    <xf numFmtId="3" fontId="27" fillId="12" borderId="30" xfId="0" applyNumberFormat="1" applyFont="1" applyFill="1" applyBorder="1"/>
    <xf numFmtId="0" fontId="0" fillId="0" borderId="0" xfId="0" applyAlignment="1">
      <alignment horizontal="center" wrapText="1"/>
    </xf>
    <xf numFmtId="165" fontId="0" fillId="0" borderId="17" xfId="0" applyNumberFormat="1" applyBorder="1"/>
    <xf numFmtId="3" fontId="3" fillId="0" borderId="17" xfId="0" applyNumberFormat="1" applyFont="1" applyBorder="1"/>
    <xf numFmtId="10" fontId="0" fillId="0" borderId="17" xfId="2" applyNumberFormat="1" applyFont="1" applyBorder="1"/>
    <xf numFmtId="10" fontId="0" fillId="0" borderId="7" xfId="2" applyNumberFormat="1" applyFont="1" applyBorder="1"/>
    <xf numFmtId="3" fontId="3" fillId="0" borderId="0" xfId="0" applyNumberFormat="1" applyFont="1" applyBorder="1"/>
    <xf numFmtId="10" fontId="0" fillId="0" borderId="10" xfId="2" applyNumberFormat="1" applyFont="1" applyBorder="1"/>
    <xf numFmtId="0" fontId="0" fillId="0" borderId="13" xfId="0" applyBorder="1"/>
    <xf numFmtId="10" fontId="4" fillId="13" borderId="4" xfId="2" applyNumberFormat="1" applyFont="1" applyFill="1" applyBorder="1"/>
    <xf numFmtId="185" fontId="0" fillId="0" borderId="0" xfId="0" applyNumberFormat="1"/>
    <xf numFmtId="3" fontId="4" fillId="13" borderId="3" xfId="0" applyNumberFormat="1" applyFont="1" applyFill="1" applyBorder="1" applyAlignment="1">
      <alignment horizontal="center"/>
    </xf>
    <xf numFmtId="169" fontId="0" fillId="0" borderId="17" xfId="2" applyNumberFormat="1" applyFont="1" applyBorder="1"/>
    <xf numFmtId="169" fontId="0" fillId="0" borderId="7" xfId="2" applyNumberFormat="1" applyFont="1" applyBorder="1"/>
    <xf numFmtId="169" fontId="0" fillId="0" borderId="10" xfId="2" applyNumberFormat="1" applyFont="1" applyBorder="1"/>
    <xf numFmtId="169" fontId="0" fillId="0" borderId="11" xfId="2" applyNumberFormat="1" applyFont="1" applyBorder="1"/>
    <xf numFmtId="169" fontId="0" fillId="0" borderId="13" xfId="2" applyNumberFormat="1" applyFont="1" applyBorder="1"/>
    <xf numFmtId="0" fontId="0" fillId="0" borderId="17" xfId="0" applyBorder="1"/>
    <xf numFmtId="165" fontId="0" fillId="0" borderId="7" xfId="0" applyNumberFormat="1" applyBorder="1"/>
    <xf numFmtId="165" fontId="0" fillId="0" borderId="10" xfId="0" applyNumberFormat="1" applyBorder="1"/>
    <xf numFmtId="165" fontId="3" fillId="0" borderId="11" xfId="0" applyNumberFormat="1" applyFont="1" applyBorder="1"/>
    <xf numFmtId="165" fontId="0" fillId="0" borderId="13" xfId="0" applyNumberFormat="1" applyBorder="1"/>
    <xf numFmtId="165" fontId="3" fillId="0" borderId="17" xfId="0" applyNumberFormat="1" applyFont="1" applyBorder="1"/>
    <xf numFmtId="10" fontId="0" fillId="0" borderId="7" xfId="0" applyNumberFormat="1" applyBorder="1"/>
    <xf numFmtId="165" fontId="3" fillId="0" borderId="0" xfId="0" applyNumberFormat="1" applyFont="1" applyBorder="1"/>
    <xf numFmtId="10" fontId="0" fillId="0" borderId="10" xfId="0" applyNumberFormat="1" applyBorder="1"/>
    <xf numFmtId="165" fontId="6" fillId="0" borderId="12" xfId="0" applyNumberFormat="1" applyFont="1" applyFill="1" applyBorder="1"/>
    <xf numFmtId="10" fontId="4" fillId="13" borderId="5" xfId="2" applyNumberFormat="1" applyFont="1" applyFill="1" applyBorder="1"/>
    <xf numFmtId="182" fontId="2" fillId="2" borderId="0" xfId="16" applyNumberFormat="1" applyFill="1"/>
    <xf numFmtId="10" fontId="2" fillId="2" borderId="14" xfId="2" applyNumberFormat="1" applyFill="1" applyBorder="1"/>
    <xf numFmtId="182" fontId="2" fillId="2" borderId="0" xfId="3" applyNumberFormat="1" applyFill="1"/>
    <xf numFmtId="10" fontId="2" fillId="2" borderId="0" xfId="2" applyNumberFormat="1" applyFill="1"/>
    <xf numFmtId="3" fontId="3" fillId="0" borderId="0" xfId="0" applyNumberFormat="1" applyFont="1"/>
    <xf numFmtId="10" fontId="13" fillId="10" borderId="30" xfId="2" applyNumberFormat="1" applyFont="1" applyFill="1" applyBorder="1"/>
    <xf numFmtId="10" fontId="27" fillId="13" borderId="36" xfId="2" applyNumberFormat="1" applyFont="1" applyFill="1" applyBorder="1" applyAlignment="1">
      <alignment vertical="center"/>
    </xf>
    <xf numFmtId="9" fontId="4" fillId="13" borderId="3" xfId="2" applyFont="1" applyFill="1" applyBorder="1" applyAlignment="1">
      <alignment horizontal="center"/>
    </xf>
    <xf numFmtId="169" fontId="0" fillId="16" borderId="17" xfId="2" applyNumberFormat="1" applyFont="1" applyFill="1" applyBorder="1"/>
    <xf numFmtId="169" fontId="0" fillId="16" borderId="0" xfId="2" applyNumberFormat="1" applyFont="1" applyFill="1" applyBorder="1"/>
    <xf numFmtId="169" fontId="0" fillId="16" borderId="11" xfId="2" applyNumberFormat="1" applyFont="1" applyFill="1" applyBorder="1"/>
    <xf numFmtId="169" fontId="0" fillId="16" borderId="6" xfId="2" applyNumberFormat="1" applyFont="1" applyFill="1" applyBorder="1"/>
    <xf numFmtId="169" fontId="0" fillId="16" borderId="9" xfId="2" applyNumberFormat="1" applyFont="1" applyFill="1" applyBorder="1"/>
    <xf numFmtId="169" fontId="0" fillId="16" borderId="12" xfId="2" applyNumberFormat="1" applyFont="1" applyFill="1" applyBorder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10" fontId="3" fillId="0" borderId="0" xfId="2" applyNumberFormat="1" applyFont="1"/>
    <xf numFmtId="10" fontId="3" fillId="0" borderId="0" xfId="0" applyNumberFormat="1" applyFont="1"/>
    <xf numFmtId="10" fontId="0" fillId="0" borderId="11" xfId="2" applyNumberFormat="1" applyFont="1" applyBorder="1"/>
    <xf numFmtId="3" fontId="3" fillId="0" borderId="14" xfId="0" applyNumberFormat="1" applyFont="1" applyBorder="1" applyAlignment="1">
      <alignment horizontal="center"/>
    </xf>
    <xf numFmtId="3" fontId="0" fillId="0" borderId="11" xfId="0" applyNumberFormat="1" applyBorder="1"/>
    <xf numFmtId="3" fontId="0" fillId="0" borderId="24" xfId="0" applyNumberFormat="1" applyBorder="1"/>
    <xf numFmtId="3" fontId="0" fillId="0" borderId="62" xfId="0" applyNumberFormat="1" applyBorder="1"/>
    <xf numFmtId="10" fontId="0" fillId="0" borderId="24" xfId="2" applyNumberFormat="1" applyFont="1" applyBorder="1"/>
    <xf numFmtId="10" fontId="0" fillId="0" borderId="62" xfId="2" applyNumberFormat="1" applyFont="1" applyBorder="1"/>
    <xf numFmtId="186" fontId="0" fillId="0" borderId="24" xfId="2" applyNumberFormat="1" applyFont="1" applyBorder="1"/>
    <xf numFmtId="186" fontId="0" fillId="0" borderId="62" xfId="2" applyNumberFormat="1" applyFont="1" applyBorder="1"/>
    <xf numFmtId="3" fontId="3" fillId="0" borderId="24" xfId="0" applyNumberFormat="1" applyFont="1" applyBorder="1"/>
    <xf numFmtId="3" fontId="3" fillId="0" borderId="62" xfId="0" applyNumberFormat="1" applyFont="1" applyBorder="1"/>
    <xf numFmtId="0" fontId="0" fillId="0" borderId="24" xfId="0" applyBorder="1"/>
    <xf numFmtId="0" fontId="0" fillId="0" borderId="62" xfId="0" applyBorder="1"/>
    <xf numFmtId="3" fontId="3" fillId="0" borderId="14" xfId="0" applyNumberFormat="1" applyFont="1" applyBorder="1"/>
    <xf numFmtId="10" fontId="3" fillId="0" borderId="77" xfId="2" applyNumberFormat="1" applyFont="1" applyBorder="1"/>
    <xf numFmtId="3" fontId="3" fillId="14" borderId="1" xfId="0" applyNumberFormat="1" applyFont="1" applyFill="1" applyBorder="1"/>
    <xf numFmtId="3" fontId="3" fillId="14" borderId="24" xfId="0" applyNumberFormat="1" applyFont="1" applyFill="1" applyBorder="1"/>
    <xf numFmtId="10" fontId="0" fillId="14" borderId="74" xfId="2" applyNumberFormat="1" applyFont="1" applyFill="1" applyBorder="1"/>
    <xf numFmtId="10" fontId="0" fillId="14" borderId="62" xfId="2" applyNumberFormat="1" applyFont="1" applyFill="1" applyBorder="1"/>
    <xf numFmtId="0" fontId="0" fillId="17" borderId="1" xfId="0" applyFill="1" applyBorder="1"/>
    <xf numFmtId="0" fontId="0" fillId="17" borderId="24" xfId="0" applyFill="1" applyBorder="1"/>
    <xf numFmtId="0" fontId="0" fillId="15" borderId="24" xfId="0" applyFill="1" applyBorder="1"/>
    <xf numFmtId="0" fontId="0" fillId="16" borderId="24" xfId="0" applyFill="1" applyBorder="1"/>
    <xf numFmtId="0" fontId="0" fillId="0" borderId="24" xfId="0" applyFont="1" applyBorder="1"/>
    <xf numFmtId="0" fontId="0" fillId="19" borderId="24" xfId="0" applyFill="1" applyBorder="1"/>
    <xf numFmtId="0" fontId="3" fillId="0" borderId="24" xfId="0" applyFont="1" applyBorder="1"/>
    <xf numFmtId="0" fontId="0" fillId="0" borderId="1" xfId="0" applyBorder="1"/>
    <xf numFmtId="0" fontId="3" fillId="0" borderId="2" xfId="0" applyFont="1" applyBorder="1"/>
    <xf numFmtId="0" fontId="0" fillId="0" borderId="24" xfId="0" applyFill="1" applyBorder="1"/>
    <xf numFmtId="3" fontId="3" fillId="0" borderId="77" xfId="0" applyNumberFormat="1" applyFont="1" applyBorder="1"/>
    <xf numFmtId="0" fontId="3" fillId="0" borderId="14" xfId="0" applyFont="1" applyBorder="1"/>
    <xf numFmtId="3" fontId="3" fillId="14" borderId="24" xfId="0" applyNumberFormat="1" applyFont="1" applyFill="1" applyBorder="1" applyProtection="1">
      <protection locked="0"/>
    </xf>
    <xf numFmtId="10" fontId="0" fillId="14" borderId="62" xfId="2" applyNumberFormat="1" applyFont="1" applyFill="1" applyBorder="1" applyProtection="1">
      <protection locked="0"/>
    </xf>
    <xf numFmtId="169" fontId="27" fillId="12" borderId="30" xfId="2" applyNumberFormat="1" applyFont="1" applyFill="1" applyBorder="1"/>
    <xf numFmtId="0" fontId="59" fillId="0" borderId="0" xfId="27" applyFont="1"/>
    <xf numFmtId="0" fontId="60" fillId="0" borderId="0" xfId="27" applyFont="1"/>
    <xf numFmtId="0" fontId="61" fillId="20" borderId="14" xfId="27" applyFont="1" applyFill="1" applyBorder="1" applyAlignment="1">
      <alignment horizontal="right"/>
    </xf>
    <xf numFmtId="0" fontId="62" fillId="21" borderId="14" xfId="27" applyFont="1" applyFill="1" applyBorder="1" applyAlignment="1" applyProtection="1">
      <alignment horizontal="center" vertical="center" wrapText="1"/>
      <protection locked="0"/>
    </xf>
    <xf numFmtId="0" fontId="63" fillId="0" borderId="0" xfId="27" applyFont="1" applyAlignment="1">
      <alignment horizontal="left"/>
    </xf>
    <xf numFmtId="0" fontId="60" fillId="0" borderId="0" xfId="27" applyFont="1" applyAlignment="1">
      <alignment horizontal="center" vertical="center"/>
    </xf>
    <xf numFmtId="0" fontId="59" fillId="0" borderId="6" xfId="27" applyFont="1" applyBorder="1"/>
    <xf numFmtId="0" fontId="63" fillId="0" borderId="0" xfId="27" applyFont="1" applyAlignment="1">
      <alignment horizontal="center"/>
    </xf>
    <xf numFmtId="0" fontId="60" fillId="0" borderId="0" xfId="27" applyFont="1" applyAlignment="1">
      <alignment horizontal="center"/>
    </xf>
    <xf numFmtId="0" fontId="59" fillId="0" borderId="9" xfId="27" applyFont="1" applyBorder="1"/>
    <xf numFmtId="0" fontId="59" fillId="0" borderId="10" xfId="27" applyFont="1" applyBorder="1"/>
    <xf numFmtId="0" fontId="62" fillId="21" borderId="80" xfId="27" applyFont="1" applyFill="1" applyBorder="1" applyAlignment="1" applyProtection="1">
      <alignment horizontal="center" vertical="center" wrapText="1"/>
      <protection locked="0"/>
    </xf>
    <xf numFmtId="0" fontId="60" fillId="0" borderId="0" xfId="27" applyFont="1" applyAlignment="1">
      <alignment horizontal="right"/>
    </xf>
    <xf numFmtId="0" fontId="61" fillId="20" borderId="14" xfId="27" applyFont="1" applyFill="1" applyBorder="1" applyAlignment="1">
      <alignment horizontal="right" vertical="center" wrapText="1"/>
    </xf>
    <xf numFmtId="0" fontId="61" fillId="20" borderId="0" xfId="27" applyFont="1" applyFill="1" applyAlignment="1">
      <alignment horizontal="center" vertical="center" wrapText="1"/>
    </xf>
    <xf numFmtId="0" fontId="65" fillId="0" borderId="9" xfId="27" applyFont="1" applyBorder="1"/>
    <xf numFmtId="0" fontId="67" fillId="0" borderId="0" xfId="27" applyFont="1"/>
    <xf numFmtId="180" fontId="68" fillId="0" borderId="81" xfId="14" applyFont="1" applyBorder="1" applyProtection="1"/>
    <xf numFmtId="180" fontId="34" fillId="0" borderId="0" xfId="14"/>
    <xf numFmtId="187" fontId="39" fillId="0" borderId="0" xfId="15" applyNumberFormat="1" applyFont="1"/>
    <xf numFmtId="168" fontId="67" fillId="0" borderId="10" xfId="27" applyNumberFormat="1" applyFont="1" applyBorder="1"/>
    <xf numFmtId="0" fontId="61" fillId="20" borderId="1" xfId="27" applyFont="1" applyFill="1" applyBorder="1" applyAlignment="1">
      <alignment horizontal="right"/>
    </xf>
    <xf numFmtId="180" fontId="34" fillId="0" borderId="0" xfId="14" applyProtection="1"/>
    <xf numFmtId="0" fontId="69" fillId="0" borderId="80" xfId="27" applyFont="1" applyBorder="1" applyAlignment="1">
      <alignment horizontal="center"/>
    </xf>
    <xf numFmtId="188" fontId="59" fillId="0" borderId="0" xfId="27" applyNumberFormat="1" applyFont="1"/>
    <xf numFmtId="1" fontId="62" fillId="21" borderId="14" xfId="27" applyNumberFormat="1" applyFont="1" applyFill="1" applyBorder="1" applyAlignment="1" applyProtection="1">
      <alignment horizontal="center" vertical="center" wrapText="1"/>
      <protection locked="0"/>
    </xf>
    <xf numFmtId="0" fontId="61" fillId="20" borderId="0" xfId="27" applyFont="1" applyFill="1" applyAlignment="1">
      <alignment horizontal="center"/>
    </xf>
    <xf numFmtId="180" fontId="62" fillId="21" borderId="14" xfId="14" applyFont="1" applyFill="1" applyBorder="1" applyAlignment="1" applyProtection="1">
      <alignment horizontal="center" vertical="center" wrapText="1"/>
      <protection locked="0"/>
    </xf>
    <xf numFmtId="0" fontId="61" fillId="20" borderId="14" xfId="27" applyFont="1" applyFill="1" applyBorder="1" applyAlignment="1">
      <alignment horizontal="center"/>
    </xf>
    <xf numFmtId="189" fontId="69" fillId="0" borderId="14" xfId="13" applyNumberFormat="1" applyFont="1" applyFill="1" applyBorder="1" applyAlignment="1" applyProtection="1">
      <alignment horizontal="center"/>
    </xf>
    <xf numFmtId="0" fontId="61" fillId="20" borderId="81" xfId="27" applyFont="1" applyFill="1" applyBorder="1" applyAlignment="1">
      <alignment horizontal="center" vertical="center"/>
    </xf>
    <xf numFmtId="0" fontId="69" fillId="0" borderId="14" xfId="27" applyFont="1" applyBorder="1" applyAlignment="1">
      <alignment horizontal="center"/>
    </xf>
    <xf numFmtId="3" fontId="70" fillId="0" borderId="81" xfId="27" applyNumberFormat="1" applyFont="1" applyBorder="1"/>
    <xf numFmtId="180" fontId="69" fillId="0" borderId="14" xfId="14" applyFont="1" applyBorder="1" applyAlignment="1" applyProtection="1">
      <alignment horizontal="center"/>
    </xf>
    <xf numFmtId="168" fontId="71" fillId="0" borderId="82" xfId="27" applyNumberFormat="1" applyFont="1" applyBorder="1"/>
    <xf numFmtId="0" fontId="59" fillId="0" borderId="12" xfId="27" applyFont="1" applyBorder="1"/>
    <xf numFmtId="0" fontId="59" fillId="0" borderId="11" xfId="27" applyFont="1" applyBorder="1"/>
    <xf numFmtId="0" fontId="59" fillId="0" borderId="13" xfId="27" applyFont="1" applyBorder="1"/>
    <xf numFmtId="180" fontId="34" fillId="0" borderId="0" xfId="14" applyAlignment="1">
      <alignment horizontal="left"/>
    </xf>
    <xf numFmtId="180" fontId="63" fillId="0" borderId="0" xfId="14" applyFont="1" applyFill="1" applyBorder="1" applyAlignment="1" applyProtection="1"/>
    <xf numFmtId="0" fontId="60" fillId="0" borderId="6" xfId="27" applyFont="1" applyBorder="1" applyAlignment="1">
      <alignment horizontal="center" vertical="center"/>
    </xf>
    <xf numFmtId="180" fontId="65" fillId="0" borderId="9" xfId="27" applyNumberFormat="1" applyFont="1" applyBorder="1" applyAlignment="1">
      <alignment horizontal="right"/>
    </xf>
    <xf numFmtId="0" fontId="66" fillId="20" borderId="0" xfId="27" applyFont="1" applyFill="1" applyAlignment="1">
      <alignment horizontal="left"/>
    </xf>
    <xf numFmtId="0" fontId="61" fillId="20" borderId="0" xfId="27" applyFont="1" applyFill="1" applyAlignment="1">
      <alignment horizontal="left"/>
    </xf>
    <xf numFmtId="190" fontId="68" fillId="0" borderId="0" xfId="15" applyNumberFormat="1" applyFont="1" applyBorder="1" applyAlignment="1" applyProtection="1">
      <alignment horizontal="center"/>
    </xf>
    <xf numFmtId="180" fontId="68" fillId="0" borderId="10" xfId="14" applyFont="1" applyBorder="1" applyProtection="1"/>
    <xf numFmtId="14" fontId="59" fillId="0" borderId="0" xfId="27" applyNumberFormat="1" applyFont="1" applyAlignment="1">
      <alignment horizontal="left"/>
    </xf>
    <xf numFmtId="0" fontId="63" fillId="0" borderId="0" xfId="27" applyFont="1" applyAlignment="1">
      <alignment horizontal="right"/>
    </xf>
    <xf numFmtId="190" fontId="63" fillId="0" borderId="0" xfId="27" applyNumberFormat="1" applyFont="1"/>
    <xf numFmtId="0" fontId="63" fillId="0" borderId="0" xfId="27" applyFont="1"/>
    <xf numFmtId="190" fontId="74" fillId="20" borderId="8" xfId="15" applyNumberFormat="1" applyFont="1" applyFill="1" applyBorder="1" applyAlignment="1" applyProtection="1">
      <alignment horizontal="center"/>
    </xf>
    <xf numFmtId="181" fontId="74" fillId="20" borderId="0" xfId="15" applyFont="1" applyFill="1" applyBorder="1" applyAlignment="1" applyProtection="1">
      <alignment horizontal="center"/>
    </xf>
    <xf numFmtId="0" fontId="63" fillId="0" borderId="14" xfId="27" applyFont="1" applyBorder="1" applyAlignment="1">
      <alignment horizontal="center" vertical="center"/>
    </xf>
    <xf numFmtId="0" fontId="63" fillId="0" borderId="0" xfId="27" applyFont="1" applyAlignment="1">
      <alignment horizontal="center" vertical="center"/>
    </xf>
    <xf numFmtId="0" fontId="59" fillId="0" borderId="0" xfId="27" applyFont="1" applyAlignment="1">
      <alignment horizontal="left"/>
    </xf>
    <xf numFmtId="180" fontId="68" fillId="22" borderId="14" xfId="14" applyFont="1" applyFill="1" applyBorder="1" applyAlignment="1" applyProtection="1">
      <alignment horizontal="center" vertical="center" wrapText="1"/>
    </xf>
    <xf numFmtId="190" fontId="67" fillId="0" borderId="0" xfId="15" applyNumberFormat="1" applyFont="1" applyProtection="1"/>
    <xf numFmtId="190" fontId="67" fillId="0" borderId="0" xfId="15" applyNumberFormat="1" applyFont="1" applyBorder="1" applyProtection="1"/>
    <xf numFmtId="0" fontId="67" fillId="0" borderId="0" xfId="27" applyFont="1" applyAlignment="1">
      <alignment horizontal="center"/>
    </xf>
    <xf numFmtId="181" fontId="75" fillId="0" borderId="8" xfId="15" applyFont="1" applyFill="1" applyBorder="1" applyAlignment="1" applyProtection="1">
      <alignment horizontal="center"/>
    </xf>
    <xf numFmtId="180" fontId="67" fillId="0" borderId="0" xfId="27" applyNumberFormat="1" applyFont="1"/>
    <xf numFmtId="180" fontId="34" fillId="0" borderId="10" xfId="14" applyBorder="1" applyProtection="1"/>
    <xf numFmtId="190" fontId="67" fillId="0" borderId="0" xfId="15" applyNumberFormat="1" applyFont="1" applyFill="1" applyBorder="1" applyProtection="1"/>
    <xf numFmtId="0" fontId="42" fillId="20" borderId="81" xfId="27" applyFont="1" applyFill="1" applyBorder="1" applyAlignment="1">
      <alignment horizontal="center" vertical="center"/>
    </xf>
    <xf numFmtId="0" fontId="59" fillId="0" borderId="62" xfId="27" applyFont="1" applyBorder="1" applyAlignment="1">
      <alignment horizontal="left"/>
    </xf>
    <xf numFmtId="0" fontId="59" fillId="0" borderId="0" xfId="27" applyFont="1" applyAlignment="1">
      <alignment horizontal="right"/>
    </xf>
    <xf numFmtId="191" fontId="62" fillId="21" borderId="14" xfId="14" applyNumberFormat="1" applyFont="1" applyFill="1" applyBorder="1" applyAlignment="1" applyProtection="1">
      <alignment horizontal="center" vertical="center" wrapText="1"/>
      <protection locked="0"/>
    </xf>
    <xf numFmtId="181" fontId="76" fillId="0" borderId="6" xfId="15" applyFont="1" applyFill="1" applyBorder="1"/>
    <xf numFmtId="0" fontId="59" fillId="0" borderId="17" xfId="27" applyFont="1" applyBorder="1"/>
    <xf numFmtId="188" fontId="59" fillId="0" borderId="9" xfId="27" applyNumberFormat="1" applyFont="1" applyBorder="1"/>
    <xf numFmtId="0" fontId="66" fillId="20" borderId="0" xfId="27" applyFont="1" applyFill="1" applyAlignment="1">
      <alignment horizontal="center"/>
    </xf>
    <xf numFmtId="180" fontId="65" fillId="0" borderId="0" xfId="27" applyNumberFormat="1" applyFont="1" applyAlignment="1">
      <alignment horizontal="right"/>
    </xf>
    <xf numFmtId="180" fontId="68" fillId="0" borderId="62" xfId="14" applyFont="1" applyBorder="1" applyProtection="1"/>
    <xf numFmtId="180" fontId="68" fillId="0" borderId="24" xfId="14" applyFont="1" applyBorder="1" applyProtection="1"/>
    <xf numFmtId="192" fontId="62" fillId="21" borderId="14" xfId="14" applyNumberFormat="1" applyFont="1" applyFill="1" applyBorder="1" applyAlignment="1" applyProtection="1">
      <alignment horizontal="center" vertical="center" wrapText="1"/>
      <protection locked="0"/>
    </xf>
    <xf numFmtId="181" fontId="75" fillId="0" borderId="29" xfId="15" applyFont="1" applyFill="1" applyBorder="1" applyAlignment="1" applyProtection="1">
      <alignment horizontal="center"/>
    </xf>
    <xf numFmtId="180" fontId="67" fillId="0" borderId="0" xfId="14" applyFont="1" applyBorder="1" applyProtection="1"/>
    <xf numFmtId="188" fontId="59" fillId="0" borderId="12" xfId="27" applyNumberFormat="1" applyFont="1" applyBorder="1"/>
    <xf numFmtId="180" fontId="77" fillId="0" borderId="0" xfId="14" applyFont="1" applyFill="1" applyBorder="1" applyAlignment="1" applyProtection="1"/>
    <xf numFmtId="180" fontId="71" fillId="0" borderId="0" xfId="27" applyNumberFormat="1" applyFont="1"/>
    <xf numFmtId="0" fontId="78" fillId="0" borderId="0" xfId="27" applyFont="1"/>
    <xf numFmtId="3" fontId="79" fillId="0" borderId="14" xfId="27" applyNumberFormat="1" applyFont="1" applyBorder="1" applyAlignment="1">
      <alignment horizontal="right"/>
    </xf>
    <xf numFmtId="3" fontId="63" fillId="0" borderId="14" xfId="27" applyNumberFormat="1" applyFont="1" applyBorder="1"/>
    <xf numFmtId="180" fontId="68" fillId="0" borderId="14" xfId="14" applyFont="1" applyFill="1" applyBorder="1" applyAlignment="1" applyProtection="1">
      <alignment horizontal="center" vertical="center" wrapText="1"/>
    </xf>
    <xf numFmtId="0" fontId="63" fillId="0" borderId="14" xfId="27" applyFont="1" applyBorder="1"/>
    <xf numFmtId="14" fontId="80" fillId="0" borderId="0" xfId="27" applyNumberFormat="1" applyFont="1" applyAlignment="1">
      <alignment horizontal="right"/>
    </xf>
    <xf numFmtId="0" fontId="42" fillId="0" borderId="0" xfId="27" applyFont="1" applyAlignment="1">
      <alignment horizontal="left"/>
    </xf>
    <xf numFmtId="14" fontId="35" fillId="0" borderId="0" xfId="27" applyNumberFormat="1" applyFont="1" applyAlignment="1">
      <alignment horizontal="right"/>
    </xf>
    <xf numFmtId="190" fontId="74" fillId="20" borderId="14" xfId="15" applyNumberFormat="1" applyFont="1" applyFill="1" applyBorder="1" applyAlignment="1" applyProtection="1">
      <alignment horizontal="center"/>
    </xf>
    <xf numFmtId="180" fontId="59" fillId="0" borderId="0" xfId="14" applyFont="1" applyFill="1" applyBorder="1" applyAlignment="1" applyProtection="1"/>
    <xf numFmtId="0" fontId="78" fillId="0" borderId="0" xfId="14" applyNumberFormat="1" applyFont="1" applyFill="1" applyBorder="1" applyAlignment="1" applyProtection="1"/>
    <xf numFmtId="180" fontId="78" fillId="0" borderId="0" xfId="14" applyFont="1" applyFill="1" applyBorder="1" applyAlignment="1" applyProtection="1"/>
    <xf numFmtId="0" fontId="66" fillId="20" borderId="14" xfId="27" applyFont="1" applyFill="1" applyBorder="1"/>
    <xf numFmtId="3" fontId="81" fillId="20" borderId="14" xfId="27" applyNumberFormat="1" applyFont="1" applyFill="1" applyBorder="1"/>
    <xf numFmtId="3" fontId="59" fillId="0" borderId="0" xfId="27" applyNumberFormat="1" applyFont="1"/>
    <xf numFmtId="0" fontId="63" fillId="0" borderId="8" xfId="27" applyFont="1" applyBorder="1" applyAlignment="1">
      <alignment horizontal="center"/>
    </xf>
    <xf numFmtId="0" fontId="63" fillId="0" borderId="14" xfId="27" applyFont="1" applyBorder="1" applyAlignment="1">
      <alignment horizontal="center"/>
    </xf>
    <xf numFmtId="0" fontId="59" fillId="0" borderId="83" xfId="27" applyFont="1" applyBorder="1"/>
    <xf numFmtId="0" fontId="59" fillId="0" borderId="84" xfId="27" applyFont="1" applyBorder="1"/>
    <xf numFmtId="189" fontId="59" fillId="0" borderId="83" xfId="27" applyNumberFormat="1" applyFont="1" applyBorder="1"/>
    <xf numFmtId="0" fontId="59" fillId="0" borderId="7" xfId="27" applyFont="1" applyBorder="1"/>
    <xf numFmtId="0" fontId="65" fillId="0" borderId="0" xfId="27" applyFont="1"/>
    <xf numFmtId="0" fontId="34" fillId="0" borderId="0" xfId="27" applyFont="1"/>
    <xf numFmtId="188" fontId="59" fillId="0" borderId="84" xfId="13" applyNumberFormat="1" applyFont="1" applyFill="1" applyBorder="1" applyAlignment="1" applyProtection="1"/>
    <xf numFmtId="188" fontId="59" fillId="0" borderId="83" xfId="13" applyNumberFormat="1" applyFont="1" applyFill="1" applyBorder="1" applyAlignment="1" applyProtection="1"/>
    <xf numFmtId="14" fontId="59" fillId="0" borderId="83" xfId="27" applyNumberFormat="1" applyFont="1" applyBorder="1"/>
    <xf numFmtId="180" fontId="59" fillId="0" borderId="83" xfId="27" applyNumberFormat="1" applyFont="1" applyBorder="1"/>
    <xf numFmtId="188" fontId="59" fillId="23" borderId="83" xfId="27" applyNumberFormat="1" applyFont="1" applyFill="1" applyBorder="1"/>
    <xf numFmtId="180" fontId="68" fillId="2" borderId="0" xfId="14" applyFont="1" applyFill="1" applyProtection="1"/>
    <xf numFmtId="168" fontId="68" fillId="0" borderId="0" xfId="27" applyNumberFormat="1" applyFont="1"/>
    <xf numFmtId="168" fontId="83" fillId="0" borderId="0" xfId="27" applyNumberFormat="1" applyFont="1"/>
    <xf numFmtId="0" fontId="15" fillId="0" borderId="0" xfId="27" applyFont="1"/>
    <xf numFmtId="0" fontId="61" fillId="20" borderId="14" xfId="27" applyFont="1" applyFill="1" applyBorder="1" applyAlignment="1">
      <alignment horizontal="center" vertical="center"/>
    </xf>
    <xf numFmtId="3" fontId="70" fillId="0" borderId="14" xfId="27" applyNumberFormat="1" applyFont="1" applyBorder="1" applyAlignment="1">
      <alignment horizontal="right"/>
    </xf>
    <xf numFmtId="180" fontId="68" fillId="0" borderId="0" xfId="14" applyFont="1" applyProtection="1"/>
    <xf numFmtId="180" fontId="68" fillId="24" borderId="0" xfId="14" applyFont="1" applyFill="1" applyProtection="1"/>
    <xf numFmtId="180" fontId="68" fillId="0" borderId="0" xfId="27" applyNumberFormat="1" applyFont="1"/>
    <xf numFmtId="180" fontId="68" fillId="0" borderId="0" xfId="14" applyFont="1" applyFill="1" applyProtection="1"/>
    <xf numFmtId="188" fontId="59" fillId="0" borderId="83" xfId="27" applyNumberFormat="1" applyFont="1" applyBorder="1"/>
    <xf numFmtId="0" fontId="68" fillId="0" borderId="0" xfId="27" applyFont="1"/>
    <xf numFmtId="0" fontId="59" fillId="0" borderId="85" xfId="27" applyFont="1" applyBorder="1" applyAlignment="1">
      <alignment horizontal="right"/>
    </xf>
    <xf numFmtId="188" fontId="59" fillId="0" borderId="86" xfId="13" applyNumberFormat="1" applyFont="1" applyFill="1" applyBorder="1" applyAlignment="1" applyProtection="1"/>
    <xf numFmtId="188" fontId="59" fillId="0" borderId="85" xfId="13" applyNumberFormat="1" applyFont="1" applyFill="1" applyBorder="1" applyAlignment="1" applyProtection="1"/>
    <xf numFmtId="14" fontId="59" fillId="0" borderId="87" xfId="27" applyNumberFormat="1" applyFont="1" applyBorder="1"/>
    <xf numFmtId="180" fontId="59" fillId="0" borderId="85" xfId="27" applyNumberFormat="1" applyFont="1" applyBorder="1"/>
    <xf numFmtId="188" fontId="59" fillId="0" borderId="85" xfId="27" applyNumberFormat="1" applyFont="1" applyBorder="1"/>
    <xf numFmtId="0" fontId="59" fillId="0" borderId="88" xfId="27" applyFont="1" applyBorder="1"/>
    <xf numFmtId="188" fontId="63" fillId="0" borderId="89" xfId="13" applyNumberFormat="1" applyFont="1" applyFill="1" applyBorder="1" applyAlignment="1" applyProtection="1"/>
    <xf numFmtId="188" fontId="63" fillId="0" borderId="85" xfId="13" applyNumberFormat="1" applyFont="1" applyFill="1" applyBorder="1" applyAlignment="1" applyProtection="1"/>
    <xf numFmtId="2" fontId="62" fillId="21" borderId="1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wrapText="1"/>
    </xf>
    <xf numFmtId="3" fontId="62" fillId="21" borderId="80" xfId="27" applyNumberFormat="1" applyFont="1" applyFill="1" applyBorder="1" applyAlignment="1" applyProtection="1">
      <alignment horizontal="center" vertical="center" wrapText="1"/>
      <protection locked="0"/>
    </xf>
    <xf numFmtId="0" fontId="4" fillId="13" borderId="61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12" fillId="13" borderId="16" xfId="0" applyFont="1" applyFill="1" applyBorder="1" applyAlignment="1">
      <alignment horizontal="right" vertical="center" wrapText="1"/>
    </xf>
    <xf numFmtId="0" fontId="12" fillId="13" borderId="58" xfId="0" applyFont="1" applyFill="1" applyBorder="1" applyAlignment="1">
      <alignment horizontal="right" vertical="center" wrapText="1"/>
    </xf>
    <xf numFmtId="0" fontId="9" fillId="13" borderId="15" xfId="0" applyFont="1" applyFill="1" applyBorder="1" applyAlignment="1">
      <alignment horizontal="center"/>
    </xf>
    <xf numFmtId="0" fontId="4" fillId="13" borderId="62" xfId="0" applyFont="1" applyFill="1" applyBorder="1" applyAlignment="1">
      <alignment horizontal="left"/>
    </xf>
    <xf numFmtId="178" fontId="33" fillId="9" borderId="0" xfId="0" applyNumberFormat="1" applyFont="1" applyFill="1" applyAlignment="1" applyProtection="1">
      <alignment horizontal="left"/>
      <protection locked="0"/>
    </xf>
    <xf numFmtId="3" fontId="0" fillId="9" borderId="0" xfId="0" applyNumberFormat="1" applyFill="1" applyAlignment="1" applyProtection="1">
      <alignment horizontal="left"/>
      <protection locked="0"/>
    </xf>
    <xf numFmtId="0" fontId="0" fillId="9" borderId="0" xfId="0" applyFill="1" applyAlignment="1" applyProtection="1">
      <alignment horizontal="left"/>
      <protection locked="0"/>
    </xf>
    <xf numFmtId="168" fontId="12" fillId="13" borderId="30" xfId="0" applyNumberFormat="1" applyFont="1" applyFill="1" applyBorder="1" applyAlignment="1">
      <alignment horizontal="left"/>
    </xf>
    <xf numFmtId="3" fontId="52" fillId="0" borderId="0" xfId="0" applyNumberFormat="1" applyFont="1" applyAlignment="1">
      <alignment horizontal="left" wrapText="1"/>
    </xf>
    <xf numFmtId="169" fontId="11" fillId="9" borderId="37" xfId="2" applyNumberFormat="1" applyFont="1" applyFill="1" applyBorder="1" applyAlignment="1" applyProtection="1">
      <alignment horizontal="left"/>
      <protection locked="0"/>
    </xf>
    <xf numFmtId="169" fontId="11" fillId="9" borderId="43" xfId="2" applyNumberFormat="1" applyFont="1" applyFill="1" applyBorder="1" applyAlignment="1" applyProtection="1">
      <alignment horizontal="left"/>
      <protection locked="0"/>
    </xf>
    <xf numFmtId="169" fontId="11" fillId="9" borderId="34" xfId="2" applyNumberFormat="1" applyFont="1" applyFill="1" applyBorder="1" applyAlignment="1" applyProtection="1">
      <alignment horizontal="left"/>
      <protection locked="0"/>
    </xf>
    <xf numFmtId="169" fontId="11" fillId="10" borderId="37" xfId="2" applyNumberFormat="1" applyFont="1" applyFill="1" applyBorder="1" applyAlignment="1">
      <alignment horizontal="left"/>
    </xf>
    <xf numFmtId="169" fontId="11" fillId="10" borderId="43" xfId="2" applyNumberFormat="1" applyFont="1" applyFill="1" applyBorder="1" applyAlignment="1">
      <alignment horizontal="left"/>
    </xf>
    <xf numFmtId="169" fontId="11" fillId="10" borderId="34" xfId="2" applyNumberFormat="1" applyFont="1" applyFill="1" applyBorder="1" applyAlignment="1">
      <alignment horizontal="left"/>
    </xf>
    <xf numFmtId="0" fontId="4" fillId="4" borderId="41" xfId="0" applyFont="1" applyFill="1" applyBorder="1" applyAlignment="1">
      <alignment horizontal="center" vertical="center"/>
    </xf>
    <xf numFmtId="0" fontId="12" fillId="13" borderId="36" xfId="0" applyFont="1" applyFill="1" applyBorder="1" applyAlignment="1">
      <alignment horizontal="center" vertical="center"/>
    </xf>
    <xf numFmtId="0" fontId="12" fillId="13" borderId="36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horizontal="center" vertical="center" wrapText="1"/>
    </xf>
    <xf numFmtId="177" fontId="12" fillId="13" borderId="46" xfId="0" applyNumberFormat="1" applyFont="1" applyFill="1" applyBorder="1" applyAlignment="1">
      <alignment horizontal="center" vertical="center" wrapText="1"/>
    </xf>
    <xf numFmtId="177" fontId="12" fillId="13" borderId="31" xfId="0" applyNumberFormat="1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textRotation="90"/>
    </xf>
    <xf numFmtId="0" fontId="12" fillId="13" borderId="40" xfId="0" applyFont="1" applyFill="1" applyBorder="1" applyAlignment="1">
      <alignment horizontal="center" vertical="center" textRotation="90"/>
    </xf>
    <xf numFmtId="0" fontId="12" fillId="13" borderId="0" xfId="0" applyFont="1" applyFill="1" applyBorder="1" applyAlignment="1">
      <alignment horizontal="center" vertical="center" textRotation="90" wrapText="1"/>
    </xf>
    <xf numFmtId="0" fontId="12" fillId="13" borderId="41" xfId="0" applyFont="1" applyFill="1" applyBorder="1" applyAlignment="1">
      <alignment horizontal="center" vertical="center" textRotation="90" wrapText="1"/>
    </xf>
    <xf numFmtId="0" fontId="12" fillId="13" borderId="35" xfId="0" applyFont="1" applyFill="1" applyBorder="1" applyAlignment="1">
      <alignment horizontal="center" vertical="center" textRotation="90"/>
    </xf>
    <xf numFmtId="0" fontId="12" fillId="13" borderId="42" xfId="0" applyFont="1" applyFill="1" applyBorder="1" applyAlignment="1">
      <alignment horizontal="center" vertical="center" textRotation="90"/>
    </xf>
    <xf numFmtId="0" fontId="12" fillId="13" borderId="76" xfId="0" applyFont="1" applyFill="1" applyBorder="1" applyAlignment="1">
      <alignment horizontal="center" vertical="center" wrapText="1"/>
    </xf>
    <xf numFmtId="0" fontId="31" fillId="0" borderId="3" xfId="12" applyFont="1" applyBorder="1" applyAlignment="1">
      <alignment horizontal="center" vertical="center" wrapText="1"/>
    </xf>
    <xf numFmtId="0" fontId="31" fillId="0" borderId="5" xfId="12" applyFont="1" applyBorder="1" applyAlignment="1">
      <alignment horizontal="center" vertical="center" wrapText="1"/>
    </xf>
    <xf numFmtId="0" fontId="51" fillId="0" borderId="11" xfId="12" applyFont="1" applyFill="1" applyBorder="1" applyAlignment="1">
      <alignment horizontal="center"/>
    </xf>
    <xf numFmtId="0" fontId="35" fillId="13" borderId="6" xfId="18" applyFont="1" applyFill="1" applyBorder="1" applyAlignment="1" applyProtection="1">
      <alignment horizontal="center" vertical="center" wrapText="1"/>
      <protection hidden="1"/>
    </xf>
    <xf numFmtId="0" fontId="35" fillId="13" borderId="17" xfId="18" applyFont="1" applyFill="1" applyBorder="1" applyAlignment="1" applyProtection="1">
      <alignment horizontal="center" vertical="center" wrapText="1"/>
      <protection hidden="1"/>
    </xf>
    <xf numFmtId="0" fontId="35" fillId="13" borderId="63" xfId="17" applyFont="1" applyFill="1" applyBorder="1" applyAlignment="1" applyProtection="1">
      <alignment horizontal="center" wrapText="1"/>
      <protection hidden="1"/>
    </xf>
    <xf numFmtId="0" fontId="35" fillId="13" borderId="64" xfId="17" applyFont="1" applyFill="1" applyBorder="1" applyAlignment="1" applyProtection="1">
      <alignment horizontal="center" wrapText="1"/>
      <protection hidden="1"/>
    </xf>
    <xf numFmtId="3" fontId="35" fillId="13" borderId="3" xfId="18" applyNumberFormat="1" applyFont="1" applyFill="1" applyBorder="1" applyAlignment="1" applyProtection="1">
      <alignment horizontal="center" wrapText="1"/>
      <protection hidden="1"/>
    </xf>
    <xf numFmtId="3" fontId="35" fillId="13" borderId="4" xfId="18" applyNumberFormat="1" applyFont="1" applyFill="1" applyBorder="1" applyAlignment="1" applyProtection="1">
      <alignment horizontal="center" wrapText="1"/>
      <protection hidden="1"/>
    </xf>
    <xf numFmtId="3" fontId="35" fillId="13" borderId="5" xfId="18" applyNumberFormat="1" applyFont="1" applyFill="1" applyBorder="1" applyAlignment="1" applyProtection="1">
      <alignment horizontal="center" wrapText="1"/>
      <protection hidden="1"/>
    </xf>
    <xf numFmtId="0" fontId="35" fillId="13" borderId="7" xfId="18" applyFont="1" applyFill="1" applyBorder="1" applyAlignment="1" applyProtection="1">
      <alignment horizontal="center" vertical="center" wrapText="1"/>
      <protection hidden="1"/>
    </xf>
    <xf numFmtId="0" fontId="44" fillId="13" borderId="10" xfId="12" applyFont="1" applyFill="1" applyBorder="1" applyAlignment="1">
      <alignment horizontal="center"/>
    </xf>
    <xf numFmtId="0" fontId="44" fillId="13" borderId="11" xfId="12" applyFont="1" applyFill="1" applyBorder="1" applyAlignment="1">
      <alignment horizontal="center"/>
    </xf>
    <xf numFmtId="0" fontId="35" fillId="13" borderId="6" xfId="17" applyFont="1" applyFill="1" applyBorder="1" applyAlignment="1" applyProtection="1">
      <alignment horizontal="center" wrapText="1"/>
      <protection hidden="1"/>
    </xf>
    <xf numFmtId="0" fontId="35" fillId="13" borderId="17" xfId="17" applyFont="1" applyFill="1" applyBorder="1" applyAlignment="1" applyProtection="1">
      <alignment horizontal="center" wrapText="1"/>
      <protection hidden="1"/>
    </xf>
    <xf numFmtId="0" fontId="4" fillId="13" borderId="37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4" fillId="13" borderId="42" xfId="0" applyFont="1" applyFill="1" applyBorder="1" applyAlignment="1">
      <alignment horizontal="center" vertical="center"/>
    </xf>
    <xf numFmtId="0" fontId="8" fillId="13" borderId="40" xfId="0" applyFont="1" applyFill="1" applyBorder="1" applyAlignment="1">
      <alignment horizontal="center"/>
    </xf>
    <xf numFmtId="0" fontId="8" fillId="13" borderId="41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13" borderId="43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 wrapText="1"/>
    </xf>
    <xf numFmtId="0" fontId="4" fillId="13" borderId="4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left"/>
    </xf>
    <xf numFmtId="0" fontId="4" fillId="13" borderId="17" xfId="0" applyFont="1" applyFill="1" applyBorder="1" applyAlignment="1">
      <alignment horizontal="left"/>
    </xf>
    <xf numFmtId="0" fontId="4" fillId="13" borderId="9" xfId="0" applyFont="1" applyFill="1" applyBorder="1" applyAlignment="1">
      <alignment horizontal="left"/>
    </xf>
    <xf numFmtId="0" fontId="57" fillId="13" borderId="37" xfId="0" applyFont="1" applyFill="1" applyBorder="1" applyAlignment="1">
      <alignment horizontal="center" vertical="center"/>
    </xf>
    <xf numFmtId="0" fontId="57" fillId="13" borderId="43" xfId="0" applyFont="1" applyFill="1" applyBorder="1" applyAlignment="1">
      <alignment horizontal="center" vertical="center"/>
    </xf>
    <xf numFmtId="0" fontId="57" fillId="13" borderId="40" xfId="0" applyFont="1" applyFill="1" applyBorder="1" applyAlignment="1">
      <alignment horizontal="center" vertical="center"/>
    </xf>
    <xf numFmtId="0" fontId="57" fillId="13" borderId="41" xfId="0" applyFont="1" applyFill="1" applyBorder="1" applyAlignment="1">
      <alignment horizontal="center" vertical="center"/>
    </xf>
    <xf numFmtId="10" fontId="4" fillId="13" borderId="6" xfId="0" applyNumberFormat="1" applyFont="1" applyFill="1" applyBorder="1" applyAlignment="1">
      <alignment horizontal="center" vertical="center"/>
    </xf>
    <xf numFmtId="10" fontId="4" fillId="13" borderId="9" xfId="0" applyNumberFormat="1" applyFont="1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0" fillId="0" borderId="3" xfId="27" applyFont="1" applyBorder="1" applyAlignment="1">
      <alignment horizontal="center" vertical="center"/>
    </xf>
    <xf numFmtId="0" fontId="60" fillId="0" borderId="4" xfId="27" applyFont="1" applyBorder="1" applyAlignment="1">
      <alignment horizontal="center" vertical="center"/>
    </xf>
    <xf numFmtId="0" fontId="60" fillId="0" borderId="5" xfId="27" applyFont="1" applyBorder="1" applyAlignment="1">
      <alignment horizontal="center" vertical="center"/>
    </xf>
    <xf numFmtId="0" fontId="60" fillId="0" borderId="15" xfId="27" applyFont="1" applyBorder="1" applyAlignment="1">
      <alignment horizontal="center" vertical="center"/>
    </xf>
    <xf numFmtId="0" fontId="60" fillId="0" borderId="0" xfId="27" applyFont="1" applyAlignment="1">
      <alignment horizontal="center" vertical="center"/>
    </xf>
    <xf numFmtId="0" fontId="63" fillId="0" borderId="69" xfId="27" applyFont="1" applyBorder="1" applyAlignment="1">
      <alignment horizontal="center"/>
    </xf>
    <xf numFmtId="0" fontId="63" fillId="0" borderId="77" xfId="27" applyFont="1" applyBorder="1" applyAlignment="1">
      <alignment horizontal="center"/>
    </xf>
    <xf numFmtId="0" fontId="60" fillId="0" borderId="78" xfId="27" applyFont="1" applyBorder="1" applyAlignment="1">
      <alignment horizontal="center" vertical="center"/>
    </xf>
    <xf numFmtId="0" fontId="60" fillId="0" borderId="79" xfId="27" applyFont="1" applyBorder="1" applyAlignment="1">
      <alignment horizontal="center" vertical="center"/>
    </xf>
    <xf numFmtId="0" fontId="59" fillId="0" borderId="0" xfId="27" applyFont="1" applyAlignment="1">
      <alignment horizontal="left"/>
    </xf>
    <xf numFmtId="0" fontId="73" fillId="20" borderId="3" xfId="27" applyFont="1" applyFill="1" applyBorder="1" applyAlignment="1">
      <alignment horizontal="center"/>
    </xf>
    <xf numFmtId="0" fontId="73" fillId="20" borderId="4" xfId="27" applyFont="1" applyFill="1" applyBorder="1" applyAlignment="1">
      <alignment horizontal="center"/>
    </xf>
    <xf numFmtId="0" fontId="73" fillId="20" borderId="5" xfId="27" applyFont="1" applyFill="1" applyBorder="1" applyAlignment="1">
      <alignment horizontal="center"/>
    </xf>
    <xf numFmtId="0" fontId="82" fillId="20" borderId="61" xfId="27" applyFont="1" applyFill="1" applyBorder="1" applyAlignment="1">
      <alignment horizontal="center" vertical="center"/>
    </xf>
    <xf numFmtId="0" fontId="82" fillId="20" borderId="0" xfId="27" applyFont="1" applyFill="1" applyAlignment="1">
      <alignment horizontal="center" vertical="center"/>
    </xf>
    <xf numFmtId="0" fontId="66" fillId="20" borderId="0" xfId="27" applyFont="1" applyFill="1" applyAlignment="1">
      <alignment horizontal="left"/>
    </xf>
    <xf numFmtId="0" fontId="72" fillId="0" borderId="15" xfId="27" applyFont="1" applyBorder="1" applyAlignment="1">
      <alignment horizontal="center"/>
    </xf>
    <xf numFmtId="0" fontId="64" fillId="0" borderId="16" xfId="27" applyFont="1" applyBorder="1" applyAlignment="1">
      <alignment horizontal="center"/>
    </xf>
  </cellXfs>
  <cellStyles count="28">
    <cellStyle name="20% - Énfasis1" xfId="19" builtinId="30"/>
    <cellStyle name="Comma [0] 2" xfId="11"/>
    <cellStyle name="Currency 2" xfId="10"/>
    <cellStyle name="Encabezado 1" xfId="17" builtinId="16"/>
    <cellStyle name="Énfasis1" xfId="18" builtinId="29"/>
    <cellStyle name="Millares" xfId="16" builtinId="3"/>
    <cellStyle name="Millares [0]" xfId="1" builtinId="6"/>
    <cellStyle name="Millares [0] 2" xfId="5"/>
    <cellStyle name="Millares [0] 2 2" xfId="8"/>
    <cellStyle name="Millares [0] 3" xfId="14"/>
    <cellStyle name="Millares [0] 4" xfId="21"/>
    <cellStyle name="Millares 2" xfId="13"/>
    <cellStyle name="Millares 2 2" xfId="4"/>
    <cellStyle name="Moneda 2 2" xfId="7"/>
    <cellStyle name="Normal" xfId="0" builtinId="0"/>
    <cellStyle name="Normal 2" xfId="12"/>
    <cellStyle name="Normal 2 2" xfId="3"/>
    <cellStyle name="Normal 2 2 2" xfId="22"/>
    <cellStyle name="Normal 3" xfId="24"/>
    <cellStyle name="Normal 4" xfId="27"/>
    <cellStyle name="Normal 7" xfId="20"/>
    <cellStyle name="Normal 7 4" xfId="26"/>
    <cellStyle name="Percent 2" xfId="9"/>
    <cellStyle name="Porcentaje" xfId="2" builtinId="5"/>
    <cellStyle name="Porcentaje 2" xfId="15"/>
    <cellStyle name="Porcentaje 2 4" xfId="6"/>
    <cellStyle name="Porcentaje 3" xfId="23"/>
    <cellStyle name="Porcentual_Calculo Sist. Frances 2" xfId="2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39966"/>
      <color rgb="FFFFFF4F"/>
      <color rgb="FF9C5BCD"/>
      <color rgb="FF99CC00"/>
      <color rgb="FF009900"/>
      <color rgb="FFCCFFCC"/>
      <color rgb="FF6B4284"/>
      <color rgb="FFEB3569"/>
      <color rgb="FFFFC5C5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42493499217472"/>
          <c:y val="0.14735473221654657"/>
          <c:w val="0.40833333333333299"/>
          <c:h val="0.680555555555555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00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99CC00"/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rgbClr val="339966"/>
              </a:solidFill>
            </c:spPr>
          </c:dPt>
          <c:dLbls>
            <c:dLbl>
              <c:idx val="2"/>
              <c:layout>
                <c:manualLayout>
                  <c:x val="2.3481635860893042E-2"/>
                  <c:y val="-6.85570623273083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11-4E33-BDE0-75325E1F45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'6-CUADRO RESUMEN '!$B$62:$B$67</c:f>
              <c:strCache>
                <c:ptCount val="6"/>
                <c:pt idx="0">
                  <c:v>Terreno</c:v>
                </c:pt>
                <c:pt idx="1">
                  <c:v>Infraestructura y Servicios</c:v>
                </c:pt>
                <c:pt idx="2">
                  <c:v>Construcción Viviendas</c:v>
                </c:pt>
                <c:pt idx="3">
                  <c:v>Costos Indirectos y  Administrativos</c:v>
                </c:pt>
                <c:pt idx="4">
                  <c:v>Costos Financieros</c:v>
                </c:pt>
                <c:pt idx="5">
                  <c:v>Margen Bruto Teorico</c:v>
                </c:pt>
              </c:strCache>
            </c:strRef>
          </c:cat>
          <c:val>
            <c:numRef>
              <c:f>'6-CUADRO RESUMEN '!$D$62:$D$67</c:f>
              <c:numCache>
                <c:formatCode>0.00%</c:formatCode>
                <c:ptCount val="6"/>
                <c:pt idx="0">
                  <c:v>0.17230694782215439</c:v>
                </c:pt>
                <c:pt idx="1">
                  <c:v>6.5605577344258398E-2</c:v>
                </c:pt>
                <c:pt idx="2">
                  <c:v>0.47092543780291668</c:v>
                </c:pt>
                <c:pt idx="3">
                  <c:v>7.524690353729277E-2</c:v>
                </c:pt>
                <c:pt idx="4">
                  <c:v>6.5916152881999035E-2</c:v>
                </c:pt>
                <c:pt idx="5">
                  <c:v>0.1499989806113787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B97-4858-967F-74C72DD5A3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42493499217472"/>
          <c:y val="0.14735473221654657"/>
          <c:w val="0.40833333333333299"/>
          <c:h val="0.680555555555555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00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99CC00"/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rgbClr val="339966"/>
              </a:solidFill>
            </c:spPr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2"/>
              <c:layout>
                <c:manualLayout>
                  <c:x val="2.9289287548929913E-2"/>
                  <c:y val="-3.02331432257271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'6-CUADRO RESUMEN '!$B$79:$B$85</c:f>
              <c:strCache>
                <c:ptCount val="7"/>
                <c:pt idx="0">
                  <c:v>Terreno</c:v>
                </c:pt>
                <c:pt idx="1">
                  <c:v>Infraestructura y Servicios</c:v>
                </c:pt>
                <c:pt idx="2">
                  <c:v>Construcción Viviendas</c:v>
                </c:pt>
                <c:pt idx="3">
                  <c:v>Costos Indirectos y  Administrativos</c:v>
                </c:pt>
                <c:pt idx="4">
                  <c:v>Costos Financieros</c:v>
                </c:pt>
                <c:pt idx="5">
                  <c:v>Margen Bruto Teorico</c:v>
                </c:pt>
                <c:pt idx="6">
                  <c:v>Gastos de trasferencia y garantia</c:v>
                </c:pt>
              </c:strCache>
            </c:strRef>
          </c:cat>
          <c:val>
            <c:numRef>
              <c:f>'6-CUADRO RESUMEN '!$D$79:$D$85</c:f>
              <c:numCache>
                <c:formatCode>0.00%</c:formatCode>
                <c:ptCount val="7"/>
                <c:pt idx="0">
                  <c:v>0.15780879116325122</c:v>
                </c:pt>
                <c:pt idx="1">
                  <c:v>6.0085428853110023E-2</c:v>
                </c:pt>
                <c:pt idx="2">
                  <c:v>0.43130108801188982</c:v>
                </c:pt>
                <c:pt idx="3">
                  <c:v>6.8915519867801645E-2</c:v>
                </c:pt>
                <c:pt idx="4">
                  <c:v>6.036987211436675E-2</c:v>
                </c:pt>
                <c:pt idx="5">
                  <c:v>0.13737784868915254</c:v>
                </c:pt>
                <c:pt idx="6" formatCode="0.0%">
                  <c:v>8.4141451300428077E-2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B97-4858-967F-74C72DD5A3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ayuda/plantilla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332083</xdr:colOff>
      <xdr:row>0</xdr:row>
      <xdr:rowOff>35470</xdr:rowOff>
    </xdr:from>
    <xdr:to>
      <xdr:col>5</xdr:col>
      <xdr:colOff>868845</xdr:colOff>
      <xdr:row>0</xdr:row>
      <xdr:rowOff>269330</xdr:rowOff>
    </xdr:to>
    <xdr:sp macro="" textlink="">
      <xdr:nvSpPr>
        <xdr:cNvPr id="2" name="CuadroText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13083" y="35470"/>
          <a:ext cx="5565962" cy="233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0" rIns="36000" bIns="0" rtlCol="0" anchor="b">
          <a:noAutofit/>
        </a:bodyPr>
        <a:lstStyle/>
        <a:p>
          <a:pPr algn="l"/>
          <a:endParaRPr lang="es-AR" sz="1000" b="0">
            <a:solidFill>
              <a:schemeClr val="bg1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314412</xdr:colOff>
      <xdr:row>60</xdr:row>
      <xdr:rowOff>114818</xdr:rowOff>
    </xdr:from>
    <xdr:to>
      <xdr:col>10</xdr:col>
      <xdr:colOff>123912</xdr:colOff>
      <xdr:row>71</xdr:row>
      <xdr:rowOff>169769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77</xdr:row>
      <xdr:rowOff>112059</xdr:rowOff>
    </xdr:from>
    <xdr:to>
      <xdr:col>10</xdr:col>
      <xdr:colOff>381000</xdr:colOff>
      <xdr:row>92</xdr:row>
      <xdr:rowOff>88568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Mu&#241;oz/Desktop/VIVENZA/OTROS%20PROYECTOS/ITAUGUA/GUAZUVIRA/Ultimos%20estudios%20economicos%20feb%2024/NUEVA%20PLANILLA%20PARA%20PRESENTACION/Formulario%20estructura%20de%20costos%20a%20presen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STRUCTIVO"/>
      <sheetName val="TIPOLOGIA 1"/>
      <sheetName val="TIPOLOGIA 2"/>
      <sheetName val="TIPOLOGIA 3"/>
      <sheetName val="TIPOLOGIA 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88"/>
  <sheetViews>
    <sheetView tabSelected="1" zoomScaleNormal="100" zoomScaleSheetLayoutView="115" workbookViewId="0">
      <selection activeCell="F43" sqref="F43"/>
    </sheetView>
  </sheetViews>
  <sheetFormatPr baseColWidth="10" defaultRowHeight="15"/>
  <cols>
    <col min="1" max="1" width="5.7109375" customWidth="1"/>
    <col min="2" max="2" width="38" customWidth="1"/>
    <col min="3" max="3" width="20.5703125" customWidth="1"/>
    <col min="4" max="4" width="26.85546875" customWidth="1"/>
    <col min="5" max="5" width="18.7109375" customWidth="1"/>
    <col min="6" max="8" width="16.7109375" customWidth="1"/>
    <col min="9" max="9" width="17.85546875" customWidth="1"/>
    <col min="10" max="10" width="13" customWidth="1"/>
    <col min="11" max="11" width="10.85546875" customWidth="1"/>
    <col min="12" max="12" width="22" customWidth="1"/>
    <col min="13" max="13" width="27.140625" bestFit="1" customWidth="1"/>
    <col min="14" max="14" width="27.140625" customWidth="1"/>
    <col min="15" max="15" width="27.28515625" customWidth="1"/>
  </cols>
  <sheetData>
    <row r="1" spans="2:15" ht="15.75" thickBot="1"/>
    <row r="2" spans="2:15" ht="19.5" thickBot="1">
      <c r="B2" s="205" t="s">
        <v>274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5" ht="18.75">
      <c r="B3" s="57"/>
      <c r="O3" s="315" t="s">
        <v>178</v>
      </c>
    </row>
    <row r="4" spans="2:15">
      <c r="B4" s="35" t="s">
        <v>117</v>
      </c>
      <c r="C4" s="552" t="s">
        <v>188</v>
      </c>
      <c r="D4" s="552"/>
      <c r="E4" s="552"/>
      <c r="I4" s="150"/>
      <c r="J4" s="150"/>
      <c r="O4" s="316" t="s">
        <v>171</v>
      </c>
    </row>
    <row r="5" spans="2:15">
      <c r="B5" s="1" t="s">
        <v>118</v>
      </c>
      <c r="C5" s="552" t="s">
        <v>189</v>
      </c>
      <c r="D5" s="552"/>
      <c r="E5" s="552"/>
      <c r="I5" s="150"/>
      <c r="J5" s="150"/>
      <c r="O5" s="316" t="s">
        <v>172</v>
      </c>
    </row>
    <row r="6" spans="2:15">
      <c r="B6" s="35" t="s">
        <v>120</v>
      </c>
      <c r="C6" s="552" t="s">
        <v>190</v>
      </c>
      <c r="D6" s="552"/>
      <c r="E6" s="552"/>
      <c r="I6" s="150"/>
      <c r="J6" s="150"/>
      <c r="O6" s="316"/>
    </row>
    <row r="7" spans="2:15">
      <c r="B7" s="35" t="s">
        <v>119</v>
      </c>
      <c r="C7" s="552" t="s">
        <v>191</v>
      </c>
      <c r="D7" s="552"/>
      <c r="E7" s="552"/>
      <c r="I7" s="150"/>
      <c r="J7" s="150"/>
      <c r="O7" s="316"/>
    </row>
    <row r="8" spans="2:15">
      <c r="B8" s="35" t="s">
        <v>48</v>
      </c>
      <c r="C8" s="551">
        <v>7300</v>
      </c>
      <c r="D8" s="551"/>
      <c r="E8" s="551"/>
      <c r="F8" s="150"/>
      <c r="G8" s="150"/>
      <c r="H8" s="150"/>
      <c r="I8" s="150"/>
      <c r="J8" s="150"/>
    </row>
    <row r="9" spans="2:15">
      <c r="B9" s="150" t="s">
        <v>173</v>
      </c>
      <c r="C9" s="550" t="s">
        <v>172</v>
      </c>
      <c r="D9" s="550"/>
      <c r="E9" s="550"/>
    </row>
    <row r="10" spans="2:15">
      <c r="B10" s="150" t="s">
        <v>121</v>
      </c>
      <c r="C10" s="550">
        <v>22450</v>
      </c>
      <c r="D10" s="550"/>
      <c r="E10" s="550"/>
    </row>
    <row r="11" spans="2:15">
      <c r="B11" s="150" t="s">
        <v>198</v>
      </c>
      <c r="C11" s="54">
        <f>+G68</f>
        <v>13500</v>
      </c>
    </row>
    <row r="12" spans="2:15">
      <c r="B12" s="150" t="s">
        <v>123</v>
      </c>
      <c r="C12" s="54">
        <f>+I68</f>
        <v>2536</v>
      </c>
    </row>
    <row r="13" spans="2:15">
      <c r="B13" s="150" t="s">
        <v>124</v>
      </c>
      <c r="C13" s="55">
        <f>E68</f>
        <v>50</v>
      </c>
    </row>
    <row r="15" spans="2:15" ht="15.75" thickBot="1"/>
    <row r="16" spans="2:15" ht="19.5" thickBot="1">
      <c r="B16" s="205" t="s">
        <v>238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8" spans="2:12" ht="33">
      <c r="B18" s="274" t="s">
        <v>207</v>
      </c>
      <c r="C18" s="274" t="s">
        <v>219</v>
      </c>
      <c r="D18" s="274" t="s">
        <v>226</v>
      </c>
      <c r="E18" s="274" t="s">
        <v>227</v>
      </c>
    </row>
    <row r="19" spans="2:12">
      <c r="B19" s="281" t="s">
        <v>214</v>
      </c>
      <c r="C19" s="281">
        <v>35</v>
      </c>
      <c r="D19" s="169">
        <v>98500000</v>
      </c>
      <c r="E19" s="107">
        <f t="shared" ref="E19:E22" si="0">IF(C19=0,0,D19/C19)</f>
        <v>2814285.7142857141</v>
      </c>
    </row>
    <row r="20" spans="2:12">
      <c r="B20" s="281" t="s">
        <v>215</v>
      </c>
      <c r="C20" s="281">
        <v>50</v>
      </c>
      <c r="D20" s="169">
        <v>135000000</v>
      </c>
      <c r="E20" s="107">
        <f t="shared" si="0"/>
        <v>2700000</v>
      </c>
    </row>
    <row r="21" spans="2:12">
      <c r="B21" s="281" t="s">
        <v>216</v>
      </c>
      <c r="C21" s="281">
        <v>55</v>
      </c>
      <c r="D21" s="169">
        <v>145000000</v>
      </c>
      <c r="E21" s="107">
        <f t="shared" si="0"/>
        <v>2636363.6363636362</v>
      </c>
    </row>
    <row r="22" spans="2:12">
      <c r="B22" s="281" t="s">
        <v>217</v>
      </c>
      <c r="C22" s="281">
        <v>63</v>
      </c>
      <c r="D22" s="169">
        <v>157000000</v>
      </c>
      <c r="E22" s="107">
        <f t="shared" si="0"/>
        <v>2492063.4920634921</v>
      </c>
    </row>
    <row r="23" spans="2:12">
      <c r="B23" s="281"/>
      <c r="C23" s="281"/>
      <c r="D23" s="169"/>
      <c r="E23" s="107">
        <f>IF(C23=0,0,D23/C23)</f>
        <v>0</v>
      </c>
    </row>
    <row r="24" spans="2:12">
      <c r="B24" s="281"/>
      <c r="C24" s="281"/>
      <c r="D24" s="169"/>
      <c r="E24" s="107">
        <f t="shared" ref="E24:E26" si="1">IF(C24=0,0,D24/C24)</f>
        <v>0</v>
      </c>
    </row>
    <row r="25" spans="2:12">
      <c r="B25" s="281"/>
      <c r="C25" s="281"/>
      <c r="D25" s="169"/>
      <c r="E25" s="107">
        <f t="shared" si="1"/>
        <v>0</v>
      </c>
    </row>
    <row r="26" spans="2:12">
      <c r="B26" s="281"/>
      <c r="C26" s="281"/>
      <c r="D26" s="169"/>
      <c r="E26" s="107">
        <f t="shared" si="1"/>
        <v>0</v>
      </c>
    </row>
    <row r="28" spans="2:12" ht="16.5">
      <c r="B28" s="275" t="s">
        <v>218</v>
      </c>
    </row>
    <row r="29" spans="2:12" ht="16.5">
      <c r="B29" s="275" t="s">
        <v>220</v>
      </c>
    </row>
    <row r="31" spans="2:12" ht="15.75" thickBot="1"/>
    <row r="32" spans="2:12" ht="19.5" thickBot="1">
      <c r="B32" s="205" t="s">
        <v>202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2:12">
      <c r="E33" s="27"/>
      <c r="F33" s="27"/>
      <c r="G33" s="27"/>
      <c r="H33" s="27"/>
      <c r="I33" s="27"/>
      <c r="J33" s="27"/>
    </row>
    <row r="34" spans="2:12" ht="16.5">
      <c r="B34" s="548" t="s">
        <v>45</v>
      </c>
      <c r="C34" s="548"/>
      <c r="D34" s="548"/>
      <c r="E34" s="27"/>
      <c r="F34" s="27"/>
      <c r="G34" s="27"/>
      <c r="H34" s="27"/>
    </row>
    <row r="35" spans="2:12">
      <c r="B35" s="269" t="s">
        <v>42</v>
      </c>
      <c r="C35" s="270" t="s">
        <v>43</v>
      </c>
      <c r="D35" s="270" t="s">
        <v>44</v>
      </c>
      <c r="E35" s="27"/>
      <c r="F35" s="27"/>
    </row>
    <row r="36" spans="2:12" ht="15.75">
      <c r="B36" s="134" t="s">
        <v>174</v>
      </c>
      <c r="C36" s="58">
        <f>+G68</f>
        <v>13500</v>
      </c>
      <c r="D36" s="59">
        <f t="shared" ref="D36:D42" si="2">+C36/$C$43</f>
        <v>0.60133630289532292</v>
      </c>
      <c r="E36" s="148" t="s">
        <v>203</v>
      </c>
      <c r="F36" s="27"/>
      <c r="I36" s="544" t="s">
        <v>49</v>
      </c>
      <c r="J36" s="545"/>
      <c r="K36" s="549"/>
      <c r="L36" s="277">
        <v>2450000000</v>
      </c>
    </row>
    <row r="37" spans="2:12">
      <c r="B37" s="26" t="s">
        <v>46</v>
      </c>
      <c r="C37" s="113">
        <v>1200</v>
      </c>
      <c r="D37" s="34">
        <f t="shared" si="2"/>
        <v>5.3452115812917596E-2</v>
      </c>
      <c r="E37" s="148"/>
      <c r="F37" s="27"/>
      <c r="I37" s="544" t="s">
        <v>52</v>
      </c>
      <c r="J37" s="545"/>
      <c r="K37" s="545"/>
      <c r="L37" s="278">
        <f>+L36/C43</f>
        <v>109131.40311804009</v>
      </c>
    </row>
    <row r="38" spans="2:12">
      <c r="B38" s="26" t="s">
        <v>63</v>
      </c>
      <c r="C38" s="113">
        <v>2850</v>
      </c>
      <c r="D38" s="34">
        <f t="shared" si="2"/>
        <v>0.12694877505567928</v>
      </c>
      <c r="E38" s="148"/>
      <c r="F38" s="27"/>
      <c r="I38" s="544" t="s">
        <v>204</v>
      </c>
      <c r="J38" s="545"/>
      <c r="K38" s="545"/>
      <c r="L38" s="279">
        <f>+L36/C36</f>
        <v>181481.48148148149</v>
      </c>
    </row>
    <row r="39" spans="2:12">
      <c r="B39" s="26" t="s">
        <v>64</v>
      </c>
      <c r="C39" s="113">
        <v>4900</v>
      </c>
      <c r="D39" s="34">
        <f t="shared" si="2"/>
        <v>0.21826280623608019</v>
      </c>
      <c r="E39" s="148"/>
      <c r="F39" s="27"/>
      <c r="I39" s="544" t="s">
        <v>50</v>
      </c>
      <c r="J39" s="545"/>
      <c r="K39" s="545"/>
      <c r="L39" s="279">
        <f>+$L$36/$C$8</f>
        <v>335616.43835616438</v>
      </c>
    </row>
    <row r="40" spans="2:12">
      <c r="B40" s="26" t="s">
        <v>62</v>
      </c>
      <c r="C40" s="113"/>
      <c r="D40" s="34">
        <f t="shared" si="2"/>
        <v>0</v>
      </c>
      <c r="E40" s="27"/>
      <c r="F40" s="27"/>
      <c r="I40" s="544" t="s">
        <v>51</v>
      </c>
      <c r="J40" s="545"/>
      <c r="K40" s="545"/>
      <c r="L40" s="279">
        <f>+$L$39/$C$10</f>
        <v>14.949507276443848</v>
      </c>
    </row>
    <row r="41" spans="2:12">
      <c r="B41" s="111"/>
      <c r="C41" s="113"/>
      <c r="D41" s="34">
        <f t="shared" si="2"/>
        <v>0</v>
      </c>
      <c r="E41" s="27"/>
      <c r="F41" s="27"/>
      <c r="G41" s="27"/>
      <c r="H41" s="27"/>
      <c r="I41" s="544" t="s">
        <v>205</v>
      </c>
      <c r="J41" s="545"/>
      <c r="K41" s="545"/>
      <c r="L41" s="279">
        <f>+$L$39/$C$11</f>
        <v>24.860476915271434</v>
      </c>
    </row>
    <row r="42" spans="2:12">
      <c r="B42" s="111"/>
      <c r="C42" s="113"/>
      <c r="D42" s="34">
        <f t="shared" si="2"/>
        <v>0</v>
      </c>
      <c r="E42" s="27"/>
      <c r="F42" s="27"/>
      <c r="G42" s="27"/>
      <c r="H42" s="27"/>
    </row>
    <row r="43" spans="2:12">
      <c r="B43" s="271" t="s">
        <v>47</v>
      </c>
      <c r="C43" s="272">
        <f>SUM(C36:C42)</f>
        <v>22450</v>
      </c>
      <c r="D43" s="273">
        <f>SUM(D36:D40)</f>
        <v>1</v>
      </c>
      <c r="E43" s="148" t="s">
        <v>203</v>
      </c>
      <c r="F43" s="27"/>
      <c r="G43" s="27"/>
      <c r="H43" s="27"/>
    </row>
    <row r="44" spans="2:12">
      <c r="B44" s="166"/>
      <c r="C44" s="167"/>
      <c r="D44" s="168"/>
      <c r="E44" s="148"/>
      <c r="F44" s="27"/>
      <c r="G44" s="27"/>
      <c r="H44" s="27"/>
    </row>
    <row r="45" spans="2:12">
      <c r="B45" s="166"/>
      <c r="C45" s="167"/>
      <c r="D45" s="168"/>
      <c r="E45" s="148"/>
      <c r="F45" s="27"/>
      <c r="G45" s="27"/>
      <c r="H45" s="27"/>
    </row>
    <row r="46" spans="2:12" ht="15.75" thickBot="1"/>
    <row r="47" spans="2:12" ht="19.5" thickBot="1">
      <c r="B47" s="205" t="s">
        <v>239</v>
      </c>
      <c r="C47" s="205"/>
      <c r="D47" s="205"/>
      <c r="E47" s="205"/>
      <c r="F47" s="205"/>
      <c r="G47" s="205"/>
      <c r="H47" s="205"/>
      <c r="I47" s="205"/>
      <c r="J47" s="256"/>
      <c r="K47" s="256"/>
      <c r="L47" s="256"/>
    </row>
    <row r="48" spans="2:12">
      <c r="B48" s="23"/>
      <c r="C48" s="23"/>
      <c r="D48" s="23"/>
      <c r="E48" s="23"/>
      <c r="F48" s="23"/>
      <c r="G48" s="23"/>
      <c r="H48" s="23"/>
      <c r="I48" s="23"/>
      <c r="J48" s="25"/>
      <c r="K48" s="25"/>
      <c r="L48" s="24"/>
    </row>
    <row r="49" spans="2:15" ht="29.25" customHeight="1">
      <c r="B49" s="214" t="s">
        <v>240</v>
      </c>
      <c r="C49" s="214" t="s">
        <v>207</v>
      </c>
      <c r="D49" s="214" t="s">
        <v>114</v>
      </c>
      <c r="E49" s="214" t="s">
        <v>19</v>
      </c>
      <c r="F49" s="214" t="s">
        <v>169</v>
      </c>
      <c r="G49" s="265" t="s">
        <v>200</v>
      </c>
      <c r="H49" s="214" t="s">
        <v>168</v>
      </c>
      <c r="I49" s="214" t="s">
        <v>201</v>
      </c>
      <c r="J49" s="266" t="s">
        <v>199</v>
      </c>
      <c r="K49" s="214" t="s">
        <v>115</v>
      </c>
      <c r="L49" s="214" t="s">
        <v>175</v>
      </c>
    </row>
    <row r="50" spans="2:15">
      <c r="B50" s="111" t="s">
        <v>20</v>
      </c>
      <c r="C50" s="112" t="s">
        <v>214</v>
      </c>
      <c r="D50" s="111" t="s">
        <v>208</v>
      </c>
      <c r="E50" s="112">
        <v>6</v>
      </c>
      <c r="F50" s="135">
        <v>180</v>
      </c>
      <c r="G50" s="131">
        <f t="shared" ref="G50:G67" si="3">+F50*E50</f>
        <v>1080</v>
      </c>
      <c r="H50" s="131">
        <f t="shared" ref="H50:H67" si="4">IF(C50=0,0,VLOOKUP(C50,$B$19:$F$26,2))</f>
        <v>35</v>
      </c>
      <c r="I50" s="131">
        <f t="shared" ref="I50:I67" si="5">+H50*E50</f>
        <v>210</v>
      </c>
      <c r="J50" s="112" t="s">
        <v>127</v>
      </c>
      <c r="K50" s="112">
        <v>1</v>
      </c>
      <c r="L50" s="112" t="s">
        <v>167</v>
      </c>
      <c r="O50" s="132" t="s">
        <v>167</v>
      </c>
    </row>
    <row r="51" spans="2:15">
      <c r="B51" s="111" t="s">
        <v>21</v>
      </c>
      <c r="C51" s="112" t="s">
        <v>215</v>
      </c>
      <c r="D51" s="111" t="s">
        <v>208</v>
      </c>
      <c r="E51" s="112">
        <v>7</v>
      </c>
      <c r="F51" s="135">
        <v>180</v>
      </c>
      <c r="G51" s="131">
        <f t="shared" si="3"/>
        <v>1260</v>
      </c>
      <c r="H51" s="131">
        <f t="shared" si="4"/>
        <v>50</v>
      </c>
      <c r="I51" s="131">
        <f t="shared" si="5"/>
        <v>350</v>
      </c>
      <c r="J51" s="112" t="s">
        <v>81</v>
      </c>
      <c r="K51" s="112">
        <v>1</v>
      </c>
      <c r="L51" s="112" t="s">
        <v>167</v>
      </c>
      <c r="O51" s="133" t="s">
        <v>176</v>
      </c>
    </row>
    <row r="52" spans="2:15">
      <c r="B52" s="111" t="s">
        <v>22</v>
      </c>
      <c r="C52" s="112" t="s">
        <v>216</v>
      </c>
      <c r="D52" s="111" t="s">
        <v>208</v>
      </c>
      <c r="E52" s="112">
        <v>6</v>
      </c>
      <c r="F52" s="135">
        <v>180</v>
      </c>
      <c r="G52" s="131">
        <f t="shared" si="3"/>
        <v>1080</v>
      </c>
      <c r="H52" s="131">
        <f t="shared" si="4"/>
        <v>55</v>
      </c>
      <c r="I52" s="131">
        <f t="shared" si="5"/>
        <v>330</v>
      </c>
      <c r="J52" s="112" t="s">
        <v>81</v>
      </c>
      <c r="K52" s="112">
        <v>2</v>
      </c>
      <c r="L52" s="112" t="s">
        <v>167</v>
      </c>
      <c r="O52" s="133" t="s">
        <v>177</v>
      </c>
    </row>
    <row r="53" spans="2:15">
      <c r="B53" s="111" t="s">
        <v>179</v>
      </c>
      <c r="C53" s="112" t="s">
        <v>217</v>
      </c>
      <c r="D53" s="111" t="s">
        <v>208</v>
      </c>
      <c r="E53" s="112">
        <v>6</v>
      </c>
      <c r="F53" s="135">
        <v>180</v>
      </c>
      <c r="G53" s="131">
        <f t="shared" si="3"/>
        <v>1080</v>
      </c>
      <c r="H53" s="131">
        <f t="shared" si="4"/>
        <v>63</v>
      </c>
      <c r="I53" s="131">
        <f t="shared" si="5"/>
        <v>378</v>
      </c>
      <c r="J53" s="112" t="s">
        <v>82</v>
      </c>
      <c r="K53" s="112">
        <v>2</v>
      </c>
      <c r="L53" s="112" t="s">
        <v>167</v>
      </c>
      <c r="O53" s="106"/>
    </row>
    <row r="54" spans="2:15">
      <c r="B54" s="111" t="s">
        <v>180</v>
      </c>
      <c r="C54" s="112" t="s">
        <v>214</v>
      </c>
      <c r="D54" s="111" t="s">
        <v>208</v>
      </c>
      <c r="E54" s="112">
        <v>6</v>
      </c>
      <c r="F54" s="135">
        <v>360</v>
      </c>
      <c r="G54" s="131">
        <f t="shared" si="3"/>
        <v>2160</v>
      </c>
      <c r="H54" s="131">
        <f t="shared" si="4"/>
        <v>35</v>
      </c>
      <c r="I54" s="131">
        <f t="shared" si="5"/>
        <v>210</v>
      </c>
      <c r="J54" s="112" t="s">
        <v>127</v>
      </c>
      <c r="K54" s="112">
        <v>1</v>
      </c>
      <c r="L54" s="112" t="s">
        <v>167</v>
      </c>
    </row>
    <row r="55" spans="2:15">
      <c r="B55" s="111" t="s">
        <v>192</v>
      </c>
      <c r="C55" s="112" t="s">
        <v>215</v>
      </c>
      <c r="D55" s="111" t="s">
        <v>208</v>
      </c>
      <c r="E55" s="112">
        <v>7</v>
      </c>
      <c r="F55" s="135">
        <v>360</v>
      </c>
      <c r="G55" s="131">
        <f t="shared" si="3"/>
        <v>2520</v>
      </c>
      <c r="H55" s="131">
        <f t="shared" si="4"/>
        <v>50</v>
      </c>
      <c r="I55" s="131">
        <f t="shared" si="5"/>
        <v>350</v>
      </c>
      <c r="J55" s="112" t="s">
        <v>81</v>
      </c>
      <c r="K55" s="112">
        <v>1</v>
      </c>
      <c r="L55" s="112" t="s">
        <v>167</v>
      </c>
    </row>
    <row r="56" spans="2:15">
      <c r="B56" s="111" t="s">
        <v>193</v>
      </c>
      <c r="C56" s="112" t="s">
        <v>216</v>
      </c>
      <c r="D56" s="111" t="s">
        <v>208</v>
      </c>
      <c r="E56" s="112">
        <v>6</v>
      </c>
      <c r="F56" s="135">
        <v>360</v>
      </c>
      <c r="G56" s="131">
        <f t="shared" si="3"/>
        <v>2160</v>
      </c>
      <c r="H56" s="131">
        <f t="shared" si="4"/>
        <v>55</v>
      </c>
      <c r="I56" s="131">
        <f t="shared" si="5"/>
        <v>330</v>
      </c>
      <c r="J56" s="112" t="s">
        <v>81</v>
      </c>
      <c r="K56" s="112">
        <v>2</v>
      </c>
      <c r="L56" s="112" t="s">
        <v>167</v>
      </c>
    </row>
    <row r="57" spans="2:15">
      <c r="B57" s="111" t="s">
        <v>194</v>
      </c>
      <c r="C57" s="112" t="s">
        <v>217</v>
      </c>
      <c r="D57" s="111" t="s">
        <v>208</v>
      </c>
      <c r="E57" s="112">
        <v>6</v>
      </c>
      <c r="F57" s="135">
        <v>360</v>
      </c>
      <c r="G57" s="131">
        <f t="shared" si="3"/>
        <v>2160</v>
      </c>
      <c r="H57" s="131">
        <f t="shared" si="4"/>
        <v>63</v>
      </c>
      <c r="I57" s="131">
        <f t="shared" si="5"/>
        <v>378</v>
      </c>
      <c r="J57" s="112" t="s">
        <v>82</v>
      </c>
      <c r="K57" s="112">
        <v>2</v>
      </c>
      <c r="L57" s="112" t="s">
        <v>167</v>
      </c>
    </row>
    <row r="58" spans="2:15">
      <c r="B58" s="111"/>
      <c r="C58" s="112"/>
      <c r="D58" s="111"/>
      <c r="E58" s="112"/>
      <c r="F58" s="135"/>
      <c r="G58" s="131">
        <f t="shared" si="3"/>
        <v>0</v>
      </c>
      <c r="H58" s="131">
        <f t="shared" si="4"/>
        <v>0</v>
      </c>
      <c r="I58" s="131">
        <f t="shared" si="5"/>
        <v>0</v>
      </c>
      <c r="J58" s="112"/>
      <c r="K58" s="112"/>
      <c r="L58" s="112"/>
    </row>
    <row r="59" spans="2:15">
      <c r="B59" s="111"/>
      <c r="C59" s="112"/>
      <c r="D59" s="111"/>
      <c r="E59" s="112"/>
      <c r="F59" s="135"/>
      <c r="G59" s="131">
        <f t="shared" si="3"/>
        <v>0</v>
      </c>
      <c r="H59" s="131">
        <f t="shared" si="4"/>
        <v>0</v>
      </c>
      <c r="I59" s="131">
        <f t="shared" si="5"/>
        <v>0</v>
      </c>
      <c r="J59" s="112"/>
      <c r="K59" s="112"/>
      <c r="L59" s="112"/>
    </row>
    <row r="60" spans="2:15">
      <c r="B60" s="111"/>
      <c r="C60" s="112"/>
      <c r="D60" s="111"/>
      <c r="E60" s="112"/>
      <c r="F60" s="135"/>
      <c r="G60" s="131">
        <f t="shared" si="3"/>
        <v>0</v>
      </c>
      <c r="H60" s="131">
        <f t="shared" si="4"/>
        <v>0</v>
      </c>
      <c r="I60" s="131">
        <f t="shared" si="5"/>
        <v>0</v>
      </c>
      <c r="J60" s="112"/>
      <c r="K60" s="112"/>
      <c r="L60" s="112"/>
    </row>
    <row r="61" spans="2:15">
      <c r="B61" s="111"/>
      <c r="C61" s="112"/>
      <c r="D61" s="111"/>
      <c r="E61" s="112"/>
      <c r="F61" s="135"/>
      <c r="G61" s="131">
        <f t="shared" si="3"/>
        <v>0</v>
      </c>
      <c r="H61" s="131">
        <f t="shared" si="4"/>
        <v>0</v>
      </c>
      <c r="I61" s="131">
        <f t="shared" si="5"/>
        <v>0</v>
      </c>
      <c r="J61" s="112"/>
      <c r="K61" s="112"/>
      <c r="L61" s="112"/>
    </row>
    <row r="62" spans="2:15">
      <c r="B62" s="111"/>
      <c r="C62" s="112"/>
      <c r="D62" s="111"/>
      <c r="E62" s="112"/>
      <c r="F62" s="135"/>
      <c r="G62" s="131">
        <f t="shared" si="3"/>
        <v>0</v>
      </c>
      <c r="H62" s="131">
        <f t="shared" si="4"/>
        <v>0</v>
      </c>
      <c r="I62" s="131">
        <f t="shared" si="5"/>
        <v>0</v>
      </c>
      <c r="J62" s="112"/>
      <c r="K62" s="112"/>
      <c r="L62" s="112"/>
    </row>
    <row r="63" spans="2:15">
      <c r="B63" s="111"/>
      <c r="C63" s="112"/>
      <c r="D63" s="111"/>
      <c r="E63" s="112"/>
      <c r="F63" s="135"/>
      <c r="G63" s="131">
        <f t="shared" si="3"/>
        <v>0</v>
      </c>
      <c r="H63" s="131">
        <f t="shared" si="4"/>
        <v>0</v>
      </c>
      <c r="I63" s="131">
        <f t="shared" si="5"/>
        <v>0</v>
      </c>
      <c r="J63" s="112"/>
      <c r="K63" s="112"/>
      <c r="L63" s="112"/>
    </row>
    <row r="64" spans="2:15">
      <c r="B64" s="111"/>
      <c r="C64" s="112"/>
      <c r="D64" s="111"/>
      <c r="E64" s="112"/>
      <c r="F64" s="135"/>
      <c r="G64" s="131">
        <f t="shared" si="3"/>
        <v>0</v>
      </c>
      <c r="H64" s="131">
        <f t="shared" si="4"/>
        <v>0</v>
      </c>
      <c r="I64" s="131">
        <f t="shared" si="5"/>
        <v>0</v>
      </c>
      <c r="J64" s="112"/>
      <c r="K64" s="112"/>
      <c r="L64" s="112"/>
    </row>
    <row r="65" spans="2:12">
      <c r="B65" s="111"/>
      <c r="C65" s="112"/>
      <c r="D65" s="111"/>
      <c r="E65" s="112"/>
      <c r="F65" s="135"/>
      <c r="G65" s="131">
        <f t="shared" si="3"/>
        <v>0</v>
      </c>
      <c r="H65" s="131">
        <f t="shared" si="4"/>
        <v>0</v>
      </c>
      <c r="I65" s="131">
        <f t="shared" si="5"/>
        <v>0</v>
      </c>
      <c r="J65" s="112"/>
      <c r="K65" s="112"/>
      <c r="L65" s="112"/>
    </row>
    <row r="66" spans="2:12">
      <c r="B66" s="111"/>
      <c r="C66" s="112"/>
      <c r="D66" s="111"/>
      <c r="E66" s="112"/>
      <c r="F66" s="135"/>
      <c r="G66" s="131">
        <f t="shared" si="3"/>
        <v>0</v>
      </c>
      <c r="H66" s="131">
        <f t="shared" si="4"/>
        <v>0</v>
      </c>
      <c r="I66" s="131">
        <f t="shared" si="5"/>
        <v>0</v>
      </c>
      <c r="J66" s="112"/>
      <c r="K66" s="112"/>
      <c r="L66" s="112"/>
    </row>
    <row r="67" spans="2:12">
      <c r="B67" s="111"/>
      <c r="C67" s="112"/>
      <c r="D67" s="111"/>
      <c r="E67" s="112"/>
      <c r="F67" s="135"/>
      <c r="G67" s="131">
        <f t="shared" si="3"/>
        <v>0</v>
      </c>
      <c r="H67" s="131">
        <f t="shared" si="4"/>
        <v>0</v>
      </c>
      <c r="I67" s="131">
        <f t="shared" si="5"/>
        <v>0</v>
      </c>
      <c r="J67" s="112"/>
      <c r="K67" s="112"/>
      <c r="L67" s="112"/>
    </row>
    <row r="68" spans="2:12">
      <c r="B68" s="546" t="s">
        <v>8</v>
      </c>
      <c r="C68" s="546"/>
      <c r="D68" s="547"/>
      <c r="E68" s="214">
        <f>SUM(E50:E67)</f>
        <v>50</v>
      </c>
      <c r="F68" s="214" t="s">
        <v>8</v>
      </c>
      <c r="G68" s="267">
        <f>SUM(G50:G67)</f>
        <v>13500</v>
      </c>
      <c r="H68" s="214" t="s">
        <v>8</v>
      </c>
      <c r="I68" s="267">
        <f>SUM(I50:I67)</f>
        <v>2536</v>
      </c>
      <c r="J68" s="268"/>
      <c r="K68" s="268"/>
      <c r="L68" s="268"/>
    </row>
    <row r="76" spans="2:12" ht="19.5" customHeight="1"/>
    <row r="81" spans="13:14">
      <c r="M81" s="27"/>
      <c r="N81" s="27"/>
    </row>
    <row r="88" spans="13:14" ht="39" customHeight="1"/>
  </sheetData>
  <sheetProtection algorithmName="SHA-512" hashValue="oPR+otYiS4j+rNlnQoq9TizvO/iJpQNHnJuoj7Vom7LqfO87hbHaZDkAO4tBj7BTcDbKuEFLdWTwIhjoMDojpQ==" saltValue="cchblhWg8SuS2bQTvzuqWw==" spinCount="100000" sheet="1" objects="1" scenarios="1"/>
  <mergeCells count="15">
    <mergeCell ref="C9:E9"/>
    <mergeCell ref="C8:E8"/>
    <mergeCell ref="C10:E10"/>
    <mergeCell ref="C4:E4"/>
    <mergeCell ref="C5:E5"/>
    <mergeCell ref="C6:E6"/>
    <mergeCell ref="C7:E7"/>
    <mergeCell ref="I39:K39"/>
    <mergeCell ref="I40:K40"/>
    <mergeCell ref="I41:K41"/>
    <mergeCell ref="B68:D68"/>
    <mergeCell ref="B34:D34"/>
    <mergeCell ref="I36:K36"/>
    <mergeCell ref="I37:K37"/>
    <mergeCell ref="I38:K38"/>
  </mergeCells>
  <conditionalFormatting sqref="C43">
    <cfRule type="cellIs" dxfId="4" priority="1" operator="notEqual">
      <formula>$C$10</formula>
    </cfRule>
  </conditionalFormatting>
  <dataValidations count="3">
    <dataValidation type="list" allowBlank="1" showInputMessage="1" showErrorMessage="1" sqref="L50:L67">
      <formula1>$O$50:$O$53</formula1>
    </dataValidation>
    <dataValidation type="list" allowBlank="1" showInputMessage="1" showErrorMessage="1" sqref="C9">
      <formula1>$O$4:$O$7</formula1>
    </dataValidation>
    <dataValidation type="list" allowBlank="1" showInputMessage="1" showErrorMessage="1" sqref="C50:C67">
      <formula1>$B$19:$B$26</formula1>
    </dataValidation>
  </dataValidations>
  <pageMargins left="0.7" right="0.7" top="0.75" bottom="0.75" header="0.3" footer="0.3"/>
  <pageSetup paperSize="9" scale="3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3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'!G47</f>
        <v>6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1769472836.1769316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AFD'!M15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0.8265648940657685</v>
      </c>
      <c r="T5" s="432">
        <f ca="1">+W48*-1</f>
        <v>1462584127.3868403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'!G48</f>
        <v>180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0.17343510593423153</v>
      </c>
      <c r="T6" s="432">
        <f ca="1">+W55*-1</f>
        <v>306888708.79009128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'!G49</f>
        <v>55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'!G50</f>
        <v>2636363.6363636362</v>
      </c>
      <c r="F8" s="414" t="s">
        <v>357</v>
      </c>
      <c r="G8" s="440"/>
      <c r="H8" s="441">
        <f ca="1">ABS(PMT(H6/12/100,H4,H42,,0))</f>
        <v>1864045.3303114031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3538945672.3538637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1981633.4524861383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438775238.21605211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255952222.29269704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1.5466873497991729</v>
      </c>
      <c r="J17" s="460">
        <f ca="1">+SUM(J19:J37)</f>
        <v>0.99701606043786017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255952222.29269704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0.92341882672327236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255952222.29269704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145000000</v>
      </c>
      <c r="I19" s="468">
        <f>+H19/$H$22</f>
        <v>0.76273861152348998</v>
      </c>
      <c r="J19" s="468">
        <f ca="1">+H19/$H$42</f>
        <v>0.49167185967075661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182823015.92335501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'!G10</f>
        <v>32666666.666666668</v>
      </c>
      <c r="I20" s="468">
        <f>+H20/$H$22</f>
        <v>0.1718353653547173</v>
      </c>
      <c r="J20" s="468">
        <f ca="1">+H20/$H$42</f>
        <v>0.110767453443067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73129206.369342014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'!G4</f>
        <v>12437777.777777784</v>
      </c>
      <c r="I21" s="469">
        <f>+H21/$H$22</f>
        <v>6.5426023121792728E-2</v>
      </c>
      <c r="J21" s="469">
        <f ca="1">+H21/$H$42</f>
        <v>4.2174519518424922E-2</v>
      </c>
      <c r="K21" s="469"/>
      <c r="L21" s="469"/>
      <c r="M21" s="469"/>
      <c r="N21" s="469"/>
      <c r="P21" s="421"/>
      <c r="S21" s="470"/>
      <c r="T21" s="429">
        <f ca="1">SUM(T15:T20)</f>
        <v>1462584127.3868403</v>
      </c>
    </row>
    <row r="22" spans="1:20" ht="19.149999999999999" customHeight="1" thickBot="1">
      <c r="A22" s="413"/>
      <c r="B22" s="471">
        <f ca="1">+H22/$H$42</f>
        <v>0.64461383263224847</v>
      </c>
      <c r="H22" s="472">
        <f>SUM(H19:H21)</f>
        <v>190104444.44444445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'!G11</f>
        <v>2225686.614963152</v>
      </c>
      <c r="I23" s="474">
        <f t="shared" ref="I23:I31" si="1">+H23/$H$22</f>
        <v>1.170770426471318E-2</v>
      </c>
      <c r="J23" s="469">
        <f t="shared" ref="J23:J31" ca="1" si="2">+H23/$H$42</f>
        <v>7.5469481174016834E-3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'!G5</f>
        <v>2877863.0911499541</v>
      </c>
      <c r="I24" s="474">
        <f t="shared" si="1"/>
        <v>1.5138326195161483E-2</v>
      </c>
      <c r="J24" s="469">
        <f t="shared" ca="1" si="2"/>
        <v>9.7583744683002079E-3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'!G12</f>
        <v>7362851.1965354858</v>
      </c>
      <c r="I25" s="474">
        <f t="shared" si="1"/>
        <v>3.8730557920686505E-2</v>
      </c>
      <c r="J25" s="469">
        <f t="shared" ca="1" si="2"/>
        <v>2.4966253381239017E-2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'!G6*D4</f>
        <v>482745.02478192758</v>
      </c>
      <c r="G26" s="466"/>
      <c r="H26" s="467">
        <f>F26/D4</f>
        <v>80457.504130321264</v>
      </c>
      <c r="I26" s="474">
        <f t="shared" si="1"/>
        <v>4.2322789646211519E-4</v>
      </c>
      <c r="J26" s="469">
        <f t="shared" ca="1" si="2"/>
        <v>2.728185564153285E-4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'!H14*100</f>
        <v>21.165153746178405</v>
      </c>
      <c r="G27" s="466"/>
      <c r="H27" s="467">
        <f ca="1">+F27%*H22</f>
        <v>40235897.94498498</v>
      </c>
      <c r="I27" s="474">
        <f t="shared" ca="1" si="1"/>
        <v>0.21165153746178406</v>
      </c>
      <c r="J27" s="469">
        <f t="shared" ca="1" si="2"/>
        <v>0.13643350874574856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'!G7</f>
        <v>1072766.7217376172</v>
      </c>
      <c r="I28" s="474">
        <f t="shared" si="1"/>
        <v>5.6430386194948707E-3</v>
      </c>
      <c r="J28" s="469">
        <f t="shared" ca="1" si="2"/>
        <v>3.6375807522043813E-3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'!G15</f>
        <v>21261855.304134898</v>
      </c>
      <c r="I29" s="474">
        <f t="shared" ca="1" si="1"/>
        <v>0.1118430206419945</v>
      </c>
      <c r="J29" s="469">
        <f t="shared" ca="1" si="2"/>
        <v>7.2095558189203768E-2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-909484.25248613837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4423682.0904423287</v>
      </c>
      <c r="I30" s="474">
        <f t="shared" ca="1" si="1"/>
        <v>2.3269745761967664E-2</v>
      </c>
      <c r="J30" s="469">
        <f t="shared" ca="1" si="2"/>
        <v>1.4999999999999999E-2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162664.94751386158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'!G8</f>
        <v>2681916.8043440431</v>
      </c>
      <c r="I31" s="474">
        <f t="shared" si="1"/>
        <v>1.4107596548737179E-2</v>
      </c>
      <c r="J31" s="469">
        <f t="shared" ca="1" si="2"/>
        <v>9.0939518805109535E-3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1234814.1475138618</v>
      </c>
    </row>
    <row r="32" spans="1:20" ht="19.149999999999999" customHeight="1" thickBot="1">
      <c r="A32" s="413"/>
      <c r="B32" s="487">
        <f ca="1">+H32/$H$42</f>
        <v>0.27880499409102388</v>
      </c>
      <c r="D32" s="458"/>
      <c r="E32" s="458"/>
      <c r="F32" s="416"/>
      <c r="G32" s="416"/>
      <c r="H32" s="472">
        <f ca="1">SUM(H23:H31)</f>
        <v>82222977.272422776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2306963.3475138615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7.359723371458779E-2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'!H31*100</f>
        <v>0.91249088418422863</v>
      </c>
      <c r="G34" s="466"/>
      <c r="H34" s="467">
        <f ca="1">(F34%*T4)/D4</f>
        <v>2691046.3880384383</v>
      </c>
      <c r="I34" s="474">
        <f ca="1">+H34/$H$22</f>
        <v>1.4155620590053389E-2</v>
      </c>
      <c r="J34" s="469">
        <f ca="1">+H34/$H$42</f>
        <v>9.1249088418422861E-3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'!H28*100</f>
        <v>0.23724762988789938</v>
      </c>
      <c r="G35" s="466"/>
      <c r="H35" s="467">
        <f ca="1">(F35%*T4)/D4</f>
        <v>699672.06088999379</v>
      </c>
      <c r="I35" s="474">
        <f ca="1">+H35/$H$22</f>
        <v>3.6804613534138801E-3</v>
      </c>
      <c r="J35" s="469">
        <f ca="1">+H35/$H$42</f>
        <v>2.3724762988789937E-3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'!G29*D4</f>
        <v>2999018.4049079763</v>
      </c>
      <c r="G36" s="466"/>
      <c r="H36" s="467">
        <f>+F36/D4</f>
        <v>499836.40081799607</v>
      </c>
      <c r="I36" s="474">
        <f>+H36/$H$22</f>
        <v>2.6292725679228756E-3</v>
      </c>
      <c r="J36" s="469">
        <f ca="1">+H36/$H$42</f>
        <v>1.6948654670435987E-3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17814162.796208262</v>
      </c>
      <c r="I37" s="474">
        <f ca="1">+H37/$H$22</f>
        <v>9.370723997678139E-2</v>
      </c>
      <c r="J37" s="469">
        <f ca="1">+H37/$H$42</f>
        <v>6.0404983106822907E-2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7.359723371458779E-2</v>
      </c>
      <c r="F38" s="461"/>
      <c r="G38" s="461"/>
      <c r="H38" s="472">
        <f ca="1">SUM(H34:H37)</f>
        <v>21704717.645954691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294032139.36282194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2.9839395621397641E-3</v>
      </c>
      <c r="G41" s="496"/>
      <c r="H41" s="439">
        <v>880000</v>
      </c>
      <c r="I41" s="496" t="s">
        <v>410</v>
      </c>
      <c r="N41" s="501"/>
      <c r="O41" s="501">
        <f ca="1">+S41*H4</f>
        <v>1270218.8420473905</v>
      </c>
      <c r="R41" s="502">
        <f>H5/1000/30</f>
        <v>1.1999999999999999E-5</v>
      </c>
      <c r="S41" s="503">
        <f ca="1">+R41*H40</f>
        <v>3528.3856723538629</v>
      </c>
    </row>
    <row r="42" spans="1:25" ht="32.450000000000003" customHeight="1" thickBot="1">
      <c r="B42" s="471">
        <f ca="1">+H41/H42</f>
        <v>2.9839395621397641E-3</v>
      </c>
      <c r="F42" s="493" t="s">
        <v>411</v>
      </c>
      <c r="G42" s="504"/>
      <c r="H42" s="505">
        <f ca="1">+H40+H41</f>
        <v>294912139.36282194</v>
      </c>
      <c r="I42" s="504" t="s">
        <v>412</v>
      </c>
      <c r="N42" s="501"/>
      <c r="O42" s="451">
        <f ca="1">+S42*H4</f>
        <v>7762448479178499</v>
      </c>
      <c r="R42" s="492">
        <f>+H41/12</f>
        <v>73333.333333333328</v>
      </c>
      <c r="S42" s="503">
        <f ca="1">+R42*H40</f>
        <v>21562356886606.941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294912139.36282194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1864045.3303114031</v>
      </c>
      <c r="D48" s="516">
        <f t="shared" ref="D48:D111" ca="1" si="4">+F47*(($H$6/100)/$H$9)</f>
        <v>1597440.7548819522</v>
      </c>
      <c r="E48" s="516">
        <f t="shared" ref="E48:E111" ca="1" si="5">+C48-D48</f>
        <v>266604.57542945095</v>
      </c>
      <c r="F48" s="516">
        <f t="shared" ref="F48:F111" ca="1" si="6">IF(F47&lt;1,0,+F47-E48)</f>
        <v>294645534.7873925</v>
      </c>
      <c r="G48" s="517">
        <f>+S40+30</f>
        <v>45116</v>
      </c>
      <c r="H48" s="516">
        <f t="shared" ref="H48:H111" ca="1" si="7">+D48*$H$7/100</f>
        <v>7987.2037744097606</v>
      </c>
      <c r="I48" s="518">
        <f t="shared" ref="I48:I111" ca="1" si="8">+F47*$R$41*O48</f>
        <v>106168.37017061589</v>
      </c>
      <c r="J48" s="519">
        <f ca="1">D48+E48+H48+I48</f>
        <v>1978200.9042564288</v>
      </c>
      <c r="O48" s="422">
        <f>G48-S40</f>
        <v>30</v>
      </c>
      <c r="S48" s="412" t="s">
        <v>378</v>
      </c>
      <c r="T48" s="520">
        <f>+H22</f>
        <v>190104444.44444445</v>
      </c>
      <c r="U48" s="521"/>
      <c r="V48" s="522">
        <f ca="1">-SUM(T48:T54)*D4</f>
        <v>-1462584127.3868403</v>
      </c>
      <c r="W48" s="522">
        <f ca="1">+V48</f>
        <v>-1462584127.3868403</v>
      </c>
      <c r="X48" s="522">
        <f ca="1">+W48+W55</f>
        <v>-1769472836.1769316</v>
      </c>
      <c r="Y48" s="514"/>
    </row>
    <row r="49" spans="2:25" ht="17.45" customHeight="1">
      <c r="B49" s="509">
        <v>2</v>
      </c>
      <c r="C49" s="515">
        <f t="shared" ref="C49:C112" ca="1" si="9">IF(F48&lt;1,0,+$H$8)</f>
        <v>1864045.3303114031</v>
      </c>
      <c r="D49" s="516">
        <f t="shared" ca="1" si="4"/>
        <v>1595996.6467650428</v>
      </c>
      <c r="E49" s="516">
        <f t="shared" ca="1" si="5"/>
        <v>268048.68354636035</v>
      </c>
      <c r="F49" s="516">
        <f t="shared" ca="1" si="6"/>
        <v>294377486.10384613</v>
      </c>
      <c r="G49" s="517">
        <v>45147</v>
      </c>
      <c r="H49" s="516">
        <f t="shared" ca="1" si="7"/>
        <v>7979.9832338252136</v>
      </c>
      <c r="I49" s="518">
        <f t="shared" ca="1" si="8"/>
        <v>109608.13894090999</v>
      </c>
      <c r="J49" s="519">
        <f t="shared" ref="J49:J112" ca="1" si="10">+C49+H49+I49</f>
        <v>1981633.4524861383</v>
      </c>
      <c r="O49" s="422">
        <f t="shared" ref="O49:O112" si="11">+G49-G48</f>
        <v>31</v>
      </c>
      <c r="S49" s="412" t="s">
        <v>430</v>
      </c>
      <c r="T49" s="520">
        <f>+H23</f>
        <v>2225686.614963152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1864045.3303114031</v>
      </c>
      <c r="D50" s="516">
        <f t="shared" ca="1" si="4"/>
        <v>1594544.7163958333</v>
      </c>
      <c r="E50" s="516">
        <f t="shared" ca="1" si="5"/>
        <v>269500.61391556985</v>
      </c>
      <c r="F50" s="516">
        <f t="shared" ca="1" si="6"/>
        <v>294107985.48993057</v>
      </c>
      <c r="G50" s="517">
        <v>45178</v>
      </c>
      <c r="H50" s="516">
        <f t="shared" ca="1" si="7"/>
        <v>7972.7235819791667</v>
      </c>
      <c r="I50" s="518">
        <f t="shared" ca="1" si="8"/>
        <v>109508.42483063074</v>
      </c>
      <c r="J50" s="519">
        <f t="shared" ca="1" si="10"/>
        <v>1981526.4787240128</v>
      </c>
      <c r="O50" s="422">
        <f t="shared" si="11"/>
        <v>31</v>
      </c>
      <c r="S50" s="412" t="s">
        <v>431</v>
      </c>
      <c r="T50" s="520">
        <f>+H25</f>
        <v>7362851.1965354858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1864045.3303114031</v>
      </c>
      <c r="D51" s="516">
        <f t="shared" ca="1" si="4"/>
        <v>1593084.9214037906</v>
      </c>
      <c r="E51" s="516">
        <f t="shared" ca="1" si="5"/>
        <v>270960.40890761255</v>
      </c>
      <c r="F51" s="516">
        <f t="shared" ca="1" si="6"/>
        <v>293837025.08102298</v>
      </c>
      <c r="G51" s="517">
        <v>45208</v>
      </c>
      <c r="H51" s="516">
        <f t="shared" ca="1" si="7"/>
        <v>7965.4246070189529</v>
      </c>
      <c r="I51" s="518">
        <f t="shared" ca="1" si="8"/>
        <v>105878.87477637499</v>
      </c>
      <c r="J51" s="519">
        <f t="shared" ca="1" si="10"/>
        <v>1977889.6296947971</v>
      </c>
      <c r="O51" s="422">
        <f t="shared" si="11"/>
        <v>30</v>
      </c>
      <c r="S51" s="412" t="s">
        <v>432</v>
      </c>
      <c r="T51" s="520">
        <f>+H26</f>
        <v>80457.504130321264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1864045.3303114031</v>
      </c>
      <c r="D52" s="516">
        <f t="shared" ca="1" si="4"/>
        <v>1591617.2191888746</v>
      </c>
      <c r="E52" s="516">
        <f t="shared" ca="1" si="5"/>
        <v>272428.11112252856</v>
      </c>
      <c r="F52" s="516">
        <f t="shared" ca="1" si="6"/>
        <v>293564596.96990043</v>
      </c>
      <c r="G52" s="517">
        <v>45239</v>
      </c>
      <c r="H52" s="516">
        <f t="shared" ca="1" si="7"/>
        <v>7958.0860959443726</v>
      </c>
      <c r="I52" s="518">
        <f t="shared" ca="1" si="8"/>
        <v>109307.37333014053</v>
      </c>
      <c r="J52" s="519">
        <f t="shared" ca="1" si="10"/>
        <v>1981310.7897374879</v>
      </c>
      <c r="O52" s="422">
        <f t="shared" si="11"/>
        <v>31</v>
      </c>
      <c r="S52" s="412" t="s">
        <v>433</v>
      </c>
      <c r="T52" s="520">
        <f ca="1">+H27</f>
        <v>40235897.94498498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1864045.3303114031</v>
      </c>
      <c r="D53" s="516">
        <f t="shared" ca="1" si="4"/>
        <v>1590141.566920294</v>
      </c>
      <c r="E53" s="516">
        <f t="shared" ca="1" si="5"/>
        <v>273903.76339110918</v>
      </c>
      <c r="F53" s="516">
        <f t="shared" ca="1" si="6"/>
        <v>293290693.20650929</v>
      </c>
      <c r="G53" s="517">
        <v>45269</v>
      </c>
      <c r="H53" s="516">
        <f t="shared" ca="1" si="7"/>
        <v>7950.7078346014696</v>
      </c>
      <c r="I53" s="518">
        <f t="shared" ca="1" si="8"/>
        <v>105683.25490916414</v>
      </c>
      <c r="J53" s="519">
        <f t="shared" ca="1" si="10"/>
        <v>1977679.2930551686</v>
      </c>
      <c r="O53" s="422">
        <f t="shared" si="11"/>
        <v>30</v>
      </c>
      <c r="Q53" s="513"/>
      <c r="S53" s="412" t="s">
        <v>393</v>
      </c>
      <c r="T53" s="526">
        <f>+H28</f>
        <v>1072766.7217376172</v>
      </c>
      <c r="V53" s="522"/>
      <c r="Y53" s="514"/>
    </row>
    <row r="54" spans="2:25" ht="17.45" customHeight="1">
      <c r="B54" s="510">
        <v>7</v>
      </c>
      <c r="C54" s="515">
        <f t="shared" ca="1" si="9"/>
        <v>1864045.3303114031</v>
      </c>
      <c r="D54" s="516">
        <f t="shared" ca="1" si="4"/>
        <v>1588657.9215352586</v>
      </c>
      <c r="E54" s="516">
        <f t="shared" ca="1" si="5"/>
        <v>275387.4087761445</v>
      </c>
      <c r="F54" s="516">
        <f t="shared" ca="1" si="6"/>
        <v>293015305.79773313</v>
      </c>
      <c r="G54" s="517">
        <v>45300</v>
      </c>
      <c r="H54" s="516">
        <f t="shared" ca="1" si="7"/>
        <v>7943.2896076762936</v>
      </c>
      <c r="I54" s="518">
        <f t="shared" ca="1" si="8"/>
        <v>109104.13787282145</v>
      </c>
      <c r="J54" s="519">
        <f t="shared" ca="1" si="10"/>
        <v>1981092.7577919008</v>
      </c>
      <c r="O54" s="422">
        <f t="shared" si="11"/>
        <v>31</v>
      </c>
      <c r="S54" s="412" t="s">
        <v>434</v>
      </c>
      <c r="T54" s="526">
        <f>+H31</f>
        <v>2681916.8043440431</v>
      </c>
      <c r="Y54" s="514"/>
    </row>
    <row r="55" spans="2:25" ht="17.45" customHeight="1">
      <c r="B55" s="510">
        <v>8</v>
      </c>
      <c r="C55" s="515">
        <f t="shared" ca="1" si="9"/>
        <v>1864045.3303114031</v>
      </c>
      <c r="D55" s="516">
        <f t="shared" ca="1" si="4"/>
        <v>1587166.2397377212</v>
      </c>
      <c r="E55" s="516">
        <f t="shared" ca="1" si="5"/>
        <v>276879.09057368198</v>
      </c>
      <c r="F55" s="516">
        <f t="shared" ca="1" si="6"/>
        <v>292738426.70715946</v>
      </c>
      <c r="G55" s="517">
        <v>45331</v>
      </c>
      <c r="H55" s="516">
        <f t="shared" ca="1" si="7"/>
        <v>7935.8311986886056</v>
      </c>
      <c r="I55" s="518">
        <f t="shared" ca="1" si="8"/>
        <v>109001.69375675671</v>
      </c>
      <c r="J55" s="519">
        <f t="shared" ca="1" si="10"/>
        <v>1980982.8552668483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-17267178.546899725</v>
      </c>
      <c r="W55" s="522">
        <f ca="1">+SUM(U55:V67)</f>
        <v>-306888708.79009128</v>
      </c>
      <c r="Y55" s="514"/>
    </row>
    <row r="56" spans="2:25" ht="17.45" customHeight="1">
      <c r="B56" s="510">
        <v>9</v>
      </c>
      <c r="C56" s="515">
        <f t="shared" ca="1" si="9"/>
        <v>1864045.3303114031</v>
      </c>
      <c r="D56" s="516">
        <f t="shared" ca="1" si="4"/>
        <v>1585666.4779971137</v>
      </c>
      <c r="E56" s="516">
        <f t="shared" ca="1" si="5"/>
        <v>278378.85231428943</v>
      </c>
      <c r="F56" s="516">
        <f t="shared" ca="1" si="6"/>
        <v>292460047.85484517</v>
      </c>
      <c r="G56" s="517">
        <v>45360</v>
      </c>
      <c r="H56" s="516">
        <f t="shared" ca="1" si="7"/>
        <v>7928.3323899855686</v>
      </c>
      <c r="I56" s="518">
        <f t="shared" ca="1" si="8"/>
        <v>101872.97249409147</v>
      </c>
      <c r="J56" s="519">
        <f t="shared" ca="1" si="10"/>
        <v>1973846.6351954802</v>
      </c>
      <c r="O56" s="422">
        <f t="shared" si="11"/>
        <v>29</v>
      </c>
      <c r="Q56" s="513"/>
      <c r="S56" s="412" t="s">
        <v>387</v>
      </c>
      <c r="T56" s="528">
        <f>+H24</f>
        <v>2877863.0911499541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1864045.3303114031</v>
      </c>
      <c r="D57" s="516">
        <f t="shared" ca="1" si="4"/>
        <v>1584158.5925470782</v>
      </c>
      <c r="E57" s="516">
        <f t="shared" ca="1" si="5"/>
        <v>279886.73776432499</v>
      </c>
      <c r="F57" s="516">
        <f t="shared" ca="1" si="6"/>
        <v>292180161.11708087</v>
      </c>
      <c r="G57" s="517">
        <v>45391</v>
      </c>
      <c r="H57" s="516">
        <f t="shared" ca="1" si="7"/>
        <v>7920.7929627353906</v>
      </c>
      <c r="I57" s="518">
        <f t="shared" ca="1" si="8"/>
        <v>108795.13780200238</v>
      </c>
      <c r="J57" s="519">
        <f t="shared" ca="1" si="10"/>
        <v>1980761.2610761409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-54027471.134831727</v>
      </c>
      <c r="W57" s="523"/>
      <c r="Y57" s="514"/>
    </row>
    <row r="58" spans="2:25" ht="17.45" customHeight="1">
      <c r="B58" s="510">
        <v>11</v>
      </c>
      <c r="C58" s="515">
        <f t="shared" ca="1" si="9"/>
        <v>1864045.3303114031</v>
      </c>
      <c r="D58" s="516">
        <f t="shared" ca="1" si="4"/>
        <v>1582642.5393841881</v>
      </c>
      <c r="E58" s="516">
        <f t="shared" ca="1" si="5"/>
        <v>281402.79092721501</v>
      </c>
      <c r="F58" s="516">
        <f t="shared" ca="1" si="6"/>
        <v>291898758.32615364</v>
      </c>
      <c r="G58" s="517">
        <v>45421</v>
      </c>
      <c r="H58" s="516">
        <f t="shared" ca="1" si="7"/>
        <v>7913.2126969209403</v>
      </c>
      <c r="I58" s="518">
        <f t="shared" ca="1" si="8"/>
        <v>105184.85800214911</v>
      </c>
      <c r="J58" s="519">
        <f t="shared" ca="1" si="10"/>
        <v>1977143.401010473</v>
      </c>
      <c r="O58" s="422">
        <f t="shared" si="11"/>
        <v>30</v>
      </c>
      <c r="Q58" s="513"/>
      <c r="S58" s="412" t="s">
        <v>437</v>
      </c>
      <c r="T58" s="529">
        <f>+H36</f>
        <v>499836.40081799607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1864045.3303114031</v>
      </c>
      <c r="D59" s="516">
        <f t="shared" ca="1" si="4"/>
        <v>1581118.2742666656</v>
      </c>
      <c r="E59" s="516">
        <f t="shared" ca="1" si="5"/>
        <v>282927.05604473758</v>
      </c>
      <c r="F59" s="516">
        <f t="shared" ca="1" si="6"/>
        <v>291615831.27010888</v>
      </c>
      <c r="G59" s="517">
        <v>45452</v>
      </c>
      <c r="H59" s="516">
        <f t="shared" ca="1" si="7"/>
        <v>7905.5913713333275</v>
      </c>
      <c r="I59" s="518">
        <f t="shared" ca="1" si="8"/>
        <v>108586.33809732914</v>
      </c>
      <c r="J59" s="519">
        <f t="shared" ca="1" si="10"/>
        <v>1980537.2597800656</v>
      </c>
      <c r="O59" s="422">
        <f t="shared" si="11"/>
        <v>31</v>
      </c>
      <c r="Q59" s="513"/>
      <c r="S59" s="412" t="s">
        <v>438</v>
      </c>
      <c r="T59" s="526">
        <f ca="1">+H29*0.4</f>
        <v>8504742.1216539592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1864045.3303114031</v>
      </c>
      <c r="D60" s="516">
        <f t="shared" ca="1" si="4"/>
        <v>1579585.7527130898</v>
      </c>
      <c r="E60" s="516">
        <f t="shared" ca="1" si="5"/>
        <v>284459.57759831334</v>
      </c>
      <c r="F60" s="516">
        <f t="shared" ca="1" si="6"/>
        <v>291331371.69251055</v>
      </c>
      <c r="G60" s="517">
        <v>45482</v>
      </c>
      <c r="H60" s="516">
        <f t="shared" ca="1" si="7"/>
        <v>7897.9287635654491</v>
      </c>
      <c r="I60" s="518">
        <f t="shared" ca="1" si="8"/>
        <v>104981.69925723919</v>
      </c>
      <c r="J60" s="519">
        <f t="shared" ca="1" si="10"/>
        <v>1976924.9583322078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1864045.3303114031</v>
      </c>
      <c r="D61" s="516">
        <f t="shared" ca="1" si="4"/>
        <v>1578044.9300010989</v>
      </c>
      <c r="E61" s="516">
        <f t="shared" ca="1" si="5"/>
        <v>286000.40031030425</v>
      </c>
      <c r="F61" s="516">
        <f t="shared" ca="1" si="6"/>
        <v>291045371.29220027</v>
      </c>
      <c r="G61" s="517">
        <v>45513</v>
      </c>
      <c r="H61" s="516">
        <f t="shared" ca="1" si="7"/>
        <v>7890.2246500054944</v>
      </c>
      <c r="I61" s="518">
        <f t="shared" ca="1" si="8"/>
        <v>108375.27026961392</v>
      </c>
      <c r="J61" s="519">
        <f t="shared" ca="1" si="10"/>
        <v>1980310.8252310227</v>
      </c>
      <c r="O61" s="422">
        <f t="shared" si="11"/>
        <v>31</v>
      </c>
      <c r="Q61" s="513"/>
      <c r="S61" s="412" t="s">
        <v>440</v>
      </c>
      <c r="T61" s="526">
        <f ca="1">+H30</f>
        <v>4423682.0904423287</v>
      </c>
      <c r="U61" s="514"/>
      <c r="V61" s="522">
        <f ca="1">-SUM(T61:T63)*D4</f>
        <v>-138707069.31990355</v>
      </c>
      <c r="W61" s="523"/>
      <c r="Y61" s="514"/>
    </row>
    <row r="62" spans="2:25" ht="17.45" customHeight="1">
      <c r="B62" s="510">
        <v>15</v>
      </c>
      <c r="C62" s="515">
        <f t="shared" ca="1" si="9"/>
        <v>1864045.3303114031</v>
      </c>
      <c r="D62" s="516">
        <f t="shared" ca="1" si="4"/>
        <v>1576495.7611660848</v>
      </c>
      <c r="E62" s="516">
        <f t="shared" ca="1" si="5"/>
        <v>287549.56914531835</v>
      </c>
      <c r="F62" s="516">
        <f t="shared" ca="1" si="6"/>
        <v>290757821.72305495</v>
      </c>
      <c r="G62" s="517">
        <v>45544</v>
      </c>
      <c r="H62" s="516">
        <f t="shared" ca="1" si="7"/>
        <v>7882.4788058304239</v>
      </c>
      <c r="I62" s="518">
        <f t="shared" ca="1" si="8"/>
        <v>108268.87812069849</v>
      </c>
      <c r="J62" s="519">
        <f t="shared" ca="1" si="10"/>
        <v>1980196.6872379321</v>
      </c>
      <c r="O62" s="422">
        <f t="shared" si="11"/>
        <v>31</v>
      </c>
      <c r="Q62" s="513"/>
      <c r="S62" s="412" t="s">
        <v>441</v>
      </c>
      <c r="T62" s="526">
        <f ca="1">+H37</f>
        <v>17814162.796208262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1864045.3303114031</v>
      </c>
      <c r="D63" s="516">
        <f t="shared" ca="1" si="4"/>
        <v>1574938.2009998809</v>
      </c>
      <c r="E63" s="516">
        <f t="shared" ca="1" si="5"/>
        <v>289107.12931152224</v>
      </c>
      <c r="F63" s="516">
        <f t="shared" ca="1" si="6"/>
        <v>290468714.59374344</v>
      </c>
      <c r="G63" s="517">
        <v>45574</v>
      </c>
      <c r="H63" s="516">
        <f t="shared" ca="1" si="7"/>
        <v>7874.6910049994049</v>
      </c>
      <c r="I63" s="518">
        <f t="shared" ca="1" si="8"/>
        <v>104672.81582029977</v>
      </c>
      <c r="J63" s="519">
        <f t="shared" ca="1" si="10"/>
        <v>1976592.8371367024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1864045.3303114031</v>
      </c>
      <c r="D64" s="516">
        <f t="shared" ca="1" si="4"/>
        <v>1573372.2040494436</v>
      </c>
      <c r="E64" s="516">
        <f t="shared" ca="1" si="5"/>
        <v>290673.12626195955</v>
      </c>
      <c r="F64" s="516">
        <f t="shared" ca="1" si="6"/>
        <v>290178041.46748149</v>
      </c>
      <c r="G64" s="517">
        <v>45605</v>
      </c>
      <c r="H64" s="516">
        <f t="shared" ca="1" si="7"/>
        <v>7866.8610202472182</v>
      </c>
      <c r="I64" s="518">
        <f t="shared" ca="1" si="8"/>
        <v>108054.36182887254</v>
      </c>
      <c r="J64" s="519">
        <f t="shared" ca="1" si="10"/>
        <v>1979966.5531605228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-4198032.3653399628</v>
      </c>
      <c r="W64" s="523"/>
      <c r="Y64" s="514"/>
    </row>
    <row r="65" spans="2:25" ht="17.45" customHeight="1">
      <c r="B65" s="510">
        <v>18</v>
      </c>
      <c r="C65" s="515">
        <f t="shared" ca="1" si="9"/>
        <v>1864045.3303114031</v>
      </c>
      <c r="D65" s="516">
        <f t="shared" ca="1" si="4"/>
        <v>1571797.7246155248</v>
      </c>
      <c r="E65" s="516">
        <f t="shared" ca="1" si="5"/>
        <v>292247.60569587839</v>
      </c>
      <c r="F65" s="516">
        <f t="shared" ca="1" si="6"/>
        <v>289885793.86178559</v>
      </c>
      <c r="G65" s="517">
        <v>45635</v>
      </c>
      <c r="H65" s="516">
        <f t="shared" ca="1" si="7"/>
        <v>7858.9886230776237</v>
      </c>
      <c r="I65" s="518">
        <f t="shared" ca="1" si="8"/>
        <v>104464.09492829333</v>
      </c>
      <c r="J65" s="519">
        <f t="shared" ca="1" si="10"/>
        <v>1976368.4138627739</v>
      </c>
      <c r="O65" s="422">
        <f t="shared" si="11"/>
        <v>30</v>
      </c>
      <c r="Q65" s="513"/>
      <c r="S65" s="412" t="s">
        <v>444</v>
      </c>
      <c r="T65" s="526">
        <f ca="1">+H35</f>
        <v>699672.06088999379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1864045.3303114031</v>
      </c>
      <c r="D66" s="516">
        <f t="shared" ca="1" si="4"/>
        <v>1570214.7167513387</v>
      </c>
      <c r="E66" s="516">
        <f t="shared" ca="1" si="5"/>
        <v>293830.61356006446</v>
      </c>
      <c r="F66" s="516">
        <f t="shared" ca="1" si="6"/>
        <v>289591963.24822551</v>
      </c>
      <c r="G66" s="517">
        <v>45666</v>
      </c>
      <c r="H66" s="516">
        <f t="shared" ca="1" si="7"/>
        <v>7851.0735837566936</v>
      </c>
      <c r="I66" s="518">
        <f t="shared" ca="1" si="8"/>
        <v>107837.51531658423</v>
      </c>
      <c r="J66" s="530">
        <f t="shared" ca="1" si="10"/>
        <v>1979733.9192117441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1864045.3303114031</v>
      </c>
      <c r="D67" s="516">
        <f t="shared" ca="1" si="4"/>
        <v>1568623.1342612216</v>
      </c>
      <c r="E67" s="516">
        <f t="shared" ca="1" si="5"/>
        <v>295422.19605018152</v>
      </c>
      <c r="F67" s="516">
        <f t="shared" ca="1" si="6"/>
        <v>289296541.05217534</v>
      </c>
      <c r="G67" s="517">
        <v>45697</v>
      </c>
      <c r="H67" s="516">
        <f t="shared" ca="1" si="7"/>
        <v>7843.1156713061082</v>
      </c>
      <c r="I67" s="518">
        <f t="shared" ca="1" si="8"/>
        <v>107728.21032833988</v>
      </c>
      <c r="J67" s="530">
        <f t="shared" ca="1" si="10"/>
        <v>1979616.6563110491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2691046.3880384383</v>
      </c>
      <c r="U67" s="514"/>
      <c r="V67" s="522">
        <f ca="1">-SUM(T67:T68)*D4</f>
        <v>-92688957.423116267</v>
      </c>
      <c r="W67" s="523"/>
      <c r="Y67" s="514"/>
    </row>
    <row r="68" spans="2:25" ht="17.45" customHeight="1">
      <c r="B68" s="510">
        <v>21</v>
      </c>
      <c r="C68" s="515">
        <f t="shared" ca="1" si="9"/>
        <v>1864045.3303114031</v>
      </c>
      <c r="D68" s="516">
        <f t="shared" ca="1" si="4"/>
        <v>1567022.9306992833</v>
      </c>
      <c r="E68" s="516">
        <f t="shared" ca="1" si="5"/>
        <v>297022.39961211989</v>
      </c>
      <c r="F68" s="516">
        <f t="shared" ca="1" si="6"/>
        <v>288999518.65256321</v>
      </c>
      <c r="G68" s="517">
        <v>45725</v>
      </c>
      <c r="H68" s="516">
        <f t="shared" ca="1" si="7"/>
        <v>7835.1146534964164</v>
      </c>
      <c r="I68" s="518">
        <f t="shared" ca="1" si="8"/>
        <v>97203.637793530899</v>
      </c>
      <c r="J68" s="530">
        <f t="shared" ca="1" si="10"/>
        <v>1969084.0827584304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12757113.182480939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1864045.3303114031</v>
      </c>
      <c r="D69" s="516">
        <f t="shared" ca="1" si="4"/>
        <v>1565414.0593680509</v>
      </c>
      <c r="E69" s="516">
        <f t="shared" ca="1" si="5"/>
        <v>298631.27094335225</v>
      </c>
      <c r="F69" s="516">
        <f t="shared" ca="1" si="6"/>
        <v>288700887.38161987</v>
      </c>
      <c r="G69" s="517">
        <v>45756</v>
      </c>
      <c r="H69" s="516">
        <f t="shared" ca="1" si="7"/>
        <v>7827.0702968402547</v>
      </c>
      <c r="I69" s="518">
        <f t="shared" ca="1" si="8"/>
        <v>107507.8209387535</v>
      </c>
      <c r="J69" s="530">
        <f t="shared" ca="1" si="10"/>
        <v>1979380.2215469969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1864045.3303114031</v>
      </c>
      <c r="D70" s="516">
        <f t="shared" ca="1" si="4"/>
        <v>1563796.4733171077</v>
      </c>
      <c r="E70" s="516">
        <f t="shared" ca="1" si="5"/>
        <v>300248.85699429549</v>
      </c>
      <c r="F70" s="516">
        <f t="shared" ca="1" si="6"/>
        <v>288400638.5246256</v>
      </c>
      <c r="G70" s="517">
        <v>45786</v>
      </c>
      <c r="H70" s="516">
        <f t="shared" ca="1" si="7"/>
        <v>7818.9823665855383</v>
      </c>
      <c r="I70" s="518">
        <f t="shared" ca="1" si="8"/>
        <v>103932.31945738314</v>
      </c>
      <c r="J70" s="530">
        <f t="shared" ca="1" si="10"/>
        <v>1975796.6321353719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1864045.3303114031</v>
      </c>
      <c r="D71" s="516">
        <f t="shared" ca="1" si="4"/>
        <v>1562170.125341722</v>
      </c>
      <c r="E71" s="516">
        <f t="shared" ca="1" si="5"/>
        <v>301875.2049696811</v>
      </c>
      <c r="F71" s="516">
        <f t="shared" ca="1" si="6"/>
        <v>288098763.3196559</v>
      </c>
      <c r="G71" s="517">
        <v>45817</v>
      </c>
      <c r="H71" s="516">
        <f t="shared" ca="1" si="7"/>
        <v>7810.8506267086104</v>
      </c>
      <c r="I71" s="518">
        <f t="shared" ca="1" si="8"/>
        <v>107285.03753116071</v>
      </c>
      <c r="J71" s="530">
        <f t="shared" ca="1" si="10"/>
        <v>1979141.2184692726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1864045.3303114031</v>
      </c>
      <c r="D72" s="516">
        <f t="shared" ca="1" si="4"/>
        <v>1560534.9679814696</v>
      </c>
      <c r="E72" s="516">
        <f t="shared" ca="1" si="5"/>
        <v>303510.36232993356</v>
      </c>
      <c r="F72" s="516">
        <f t="shared" ca="1" si="6"/>
        <v>287795252.95732594</v>
      </c>
      <c r="G72" s="517">
        <v>45847</v>
      </c>
      <c r="H72" s="516">
        <f t="shared" ca="1" si="7"/>
        <v>7802.6748399073476</v>
      </c>
      <c r="I72" s="518">
        <f t="shared" ca="1" si="8"/>
        <v>103715.55479507611</v>
      </c>
      <c r="J72" s="530">
        <f t="shared" ca="1" si="10"/>
        <v>1975563.5599463866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1864045.3303114031</v>
      </c>
      <c r="D73" s="516">
        <f t="shared" ca="1" si="4"/>
        <v>1558890.9535188489</v>
      </c>
      <c r="E73" s="516">
        <f t="shared" ca="1" si="5"/>
        <v>305154.37679255428</v>
      </c>
      <c r="F73" s="516">
        <f t="shared" ca="1" si="6"/>
        <v>287490098.58053339</v>
      </c>
      <c r="G73" s="517">
        <v>45878</v>
      </c>
      <c r="H73" s="516">
        <f t="shared" ca="1" si="7"/>
        <v>7794.454767594244</v>
      </c>
      <c r="I73" s="518">
        <f t="shared" ca="1" si="8"/>
        <v>107059.83410012524</v>
      </c>
      <c r="J73" s="530">
        <f t="shared" ca="1" si="10"/>
        <v>1978899.6191791226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1864045.3303114031</v>
      </c>
      <c r="D74" s="516">
        <f t="shared" ca="1" si="4"/>
        <v>1557238.0339778892</v>
      </c>
      <c r="E74" s="516">
        <f t="shared" ca="1" si="5"/>
        <v>306807.29633351392</v>
      </c>
      <c r="F74" s="516">
        <f t="shared" ca="1" si="6"/>
        <v>287183291.28419989</v>
      </c>
      <c r="G74" s="517">
        <v>45909</v>
      </c>
      <c r="H74" s="516">
        <f t="shared" ca="1" si="7"/>
        <v>7786.1901698894462</v>
      </c>
      <c r="I74" s="518">
        <f t="shared" ca="1" si="8"/>
        <v>106946.3166719584</v>
      </c>
      <c r="J74" s="530">
        <f t="shared" ca="1" si="10"/>
        <v>1978777.8371532511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1864045.3303114031</v>
      </c>
      <c r="D75" s="516">
        <f t="shared" ca="1" si="4"/>
        <v>1555576.1611227496</v>
      </c>
      <c r="E75" s="516">
        <f t="shared" ca="1" si="5"/>
        <v>308469.16918865358</v>
      </c>
      <c r="F75" s="516">
        <f t="shared" ca="1" si="6"/>
        <v>286874822.11501122</v>
      </c>
      <c r="G75" s="517">
        <v>45939</v>
      </c>
      <c r="H75" s="516">
        <f t="shared" ca="1" si="7"/>
        <v>7777.8808056137477</v>
      </c>
      <c r="I75" s="518">
        <f t="shared" ca="1" si="8"/>
        <v>103385.98486231195</v>
      </c>
      <c r="J75" s="530">
        <f t="shared" ca="1" si="10"/>
        <v>1975209.1959793288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1864045.3303114031</v>
      </c>
      <c r="D76" s="516">
        <f t="shared" ca="1" si="4"/>
        <v>1553905.2864563109</v>
      </c>
      <c r="E76" s="516">
        <f t="shared" ca="1" si="5"/>
        <v>310140.04385509226</v>
      </c>
      <c r="F76" s="516">
        <f t="shared" ca="1" si="6"/>
        <v>286564682.07115614</v>
      </c>
      <c r="G76" s="517">
        <v>45970</v>
      </c>
      <c r="H76" s="516">
        <f t="shared" ca="1" si="7"/>
        <v>7769.5264322815547</v>
      </c>
      <c r="I76" s="518">
        <f t="shared" ca="1" si="8"/>
        <v>106717.43382678415</v>
      </c>
      <c r="J76" s="530">
        <f t="shared" ca="1" si="10"/>
        <v>1978532.2905704689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1864045.3303114031</v>
      </c>
      <c r="D77" s="516">
        <f t="shared" ca="1" si="4"/>
        <v>1552225.3612187626</v>
      </c>
      <c r="E77" s="516">
        <f t="shared" ca="1" si="5"/>
        <v>311819.96909264056</v>
      </c>
      <c r="F77" s="516">
        <f t="shared" ca="1" si="6"/>
        <v>286252862.10206348</v>
      </c>
      <c r="G77" s="517">
        <v>46000</v>
      </c>
      <c r="H77" s="516">
        <f t="shared" ca="1" si="7"/>
        <v>7761.1268060938128</v>
      </c>
      <c r="I77" s="518">
        <f t="shared" ca="1" si="8"/>
        <v>103163.28554561621</v>
      </c>
      <c r="J77" s="530">
        <f t="shared" ca="1" si="10"/>
        <v>1974969.7426631132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1864045.3303114031</v>
      </c>
      <c r="D78" s="516">
        <f t="shared" ca="1" si="4"/>
        <v>1550536.3363861772</v>
      </c>
      <c r="E78" s="516">
        <f t="shared" ca="1" si="5"/>
        <v>313508.99392522592</v>
      </c>
      <c r="F78" s="516">
        <f t="shared" ca="1" si="6"/>
        <v>285939353.10813826</v>
      </c>
      <c r="G78" s="517">
        <v>46031</v>
      </c>
      <c r="H78" s="516">
        <f t="shared" ca="1" si="7"/>
        <v>7752.681681930886</v>
      </c>
      <c r="I78" s="518">
        <f t="shared" ca="1" si="8"/>
        <v>106486.0647019676</v>
      </c>
      <c r="J78" s="530">
        <f t="shared" ca="1" si="10"/>
        <v>1978284.0766953016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1864045.3303114031</v>
      </c>
      <c r="D79" s="516">
        <f t="shared" ca="1" si="4"/>
        <v>1548838.1626690824</v>
      </c>
      <c r="E79" s="516">
        <f t="shared" ca="1" si="5"/>
        <v>315207.16764232074</v>
      </c>
      <c r="F79" s="516">
        <f t="shared" ca="1" si="6"/>
        <v>285624145.94049597</v>
      </c>
      <c r="G79" s="517">
        <v>46062</v>
      </c>
      <c r="H79" s="516">
        <f t="shared" ca="1" si="7"/>
        <v>7744.1908133454117</v>
      </c>
      <c r="I79" s="518">
        <f t="shared" ca="1" si="8"/>
        <v>106369.43935622742</v>
      </c>
      <c r="J79" s="530">
        <f t="shared" ca="1" si="10"/>
        <v>1978158.9604809759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1864045.3303114031</v>
      </c>
      <c r="D80" s="516">
        <f t="shared" ca="1" si="4"/>
        <v>1547130.79051102</v>
      </c>
      <c r="E80" s="516">
        <f t="shared" ca="1" si="5"/>
        <v>316914.53980038315</v>
      </c>
      <c r="F80" s="516">
        <f t="shared" ca="1" si="6"/>
        <v>285307231.40069556</v>
      </c>
      <c r="G80" s="517">
        <v>46090</v>
      </c>
      <c r="H80" s="516">
        <f t="shared" ca="1" si="7"/>
        <v>7735.6539525550997</v>
      </c>
      <c r="I80" s="518">
        <f t="shared" ca="1" si="8"/>
        <v>95969.713036006637</v>
      </c>
      <c r="J80" s="530">
        <f t="shared" ca="1" si="10"/>
        <v>1967750.6972999647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1864045.3303114031</v>
      </c>
      <c r="D81" s="516">
        <f t="shared" ca="1" si="4"/>
        <v>1545414.1700871009</v>
      </c>
      <c r="E81" s="516">
        <f t="shared" ca="1" si="5"/>
        <v>318631.16022430221</v>
      </c>
      <c r="F81" s="516">
        <f t="shared" ca="1" si="6"/>
        <v>284988600.24047124</v>
      </c>
      <c r="G81" s="517">
        <v>46121</v>
      </c>
      <c r="H81" s="516">
        <f t="shared" ca="1" si="7"/>
        <v>7727.0708504355043</v>
      </c>
      <c r="I81" s="518">
        <f t="shared" ca="1" si="8"/>
        <v>106134.29008105873</v>
      </c>
      <c r="J81" s="530">
        <f t="shared" ca="1" si="10"/>
        <v>1977906.6912428972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1864045.3303114031</v>
      </c>
      <c r="D82" s="516">
        <f t="shared" ca="1" si="4"/>
        <v>1543688.2513025526</v>
      </c>
      <c r="E82" s="516">
        <f t="shared" ca="1" si="5"/>
        <v>320357.0790088505</v>
      </c>
      <c r="F82" s="516">
        <f t="shared" ca="1" si="6"/>
        <v>284668243.16146237</v>
      </c>
      <c r="G82" s="517">
        <v>46151</v>
      </c>
      <c r="H82" s="516">
        <f t="shared" ca="1" si="7"/>
        <v>7718.4412565127632</v>
      </c>
      <c r="I82" s="518">
        <f t="shared" ca="1" si="8"/>
        <v>102595.89608656964</v>
      </c>
      <c r="J82" s="530">
        <f t="shared" ca="1" si="10"/>
        <v>1974359.6676544854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1864045.3303114031</v>
      </c>
      <c r="D83" s="516">
        <f t="shared" ca="1" si="4"/>
        <v>1541952.9837912545</v>
      </c>
      <c r="E83" s="516">
        <f t="shared" ca="1" si="5"/>
        <v>322092.34652014868</v>
      </c>
      <c r="F83" s="516">
        <f t="shared" ca="1" si="6"/>
        <v>284346150.81494224</v>
      </c>
      <c r="G83" s="517">
        <v>46182</v>
      </c>
      <c r="H83" s="516">
        <f t="shared" ca="1" si="7"/>
        <v>7709.7649189562726</v>
      </c>
      <c r="I83" s="518">
        <f t="shared" ca="1" si="8"/>
        <v>105896.58645606399</v>
      </c>
      <c r="J83" s="530">
        <f t="shared" ca="1" si="10"/>
        <v>1977651.6816864233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1864045.3303114031</v>
      </c>
      <c r="D84" s="516">
        <f t="shared" ca="1" si="4"/>
        <v>1540208.3169142706</v>
      </c>
      <c r="E84" s="516">
        <f t="shared" ca="1" si="5"/>
        <v>323837.01339713251</v>
      </c>
      <c r="F84" s="516">
        <f t="shared" ca="1" si="6"/>
        <v>284022313.80154508</v>
      </c>
      <c r="G84" s="517">
        <v>46212</v>
      </c>
      <c r="H84" s="516">
        <f t="shared" ca="1" si="7"/>
        <v>7701.0415845713533</v>
      </c>
      <c r="I84" s="518">
        <f t="shared" ca="1" si="8"/>
        <v>102364.61429337919</v>
      </c>
      <c r="J84" s="530">
        <f t="shared" ca="1" si="10"/>
        <v>1974110.9861893537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1864045.3303114031</v>
      </c>
      <c r="D85" s="516">
        <f t="shared" ca="1" si="4"/>
        <v>1538454.1997583692</v>
      </c>
      <c r="E85" s="516">
        <f t="shared" ca="1" si="5"/>
        <v>325591.1305530339</v>
      </c>
      <c r="F85" s="516">
        <f t="shared" ca="1" si="6"/>
        <v>283696722.67099208</v>
      </c>
      <c r="G85" s="517">
        <v>46243</v>
      </c>
      <c r="H85" s="516">
        <f t="shared" ca="1" si="7"/>
        <v>7692.2709987918461</v>
      </c>
      <c r="I85" s="518">
        <f t="shared" ca="1" si="8"/>
        <v>105656.30073417476</v>
      </c>
      <c r="J85" s="530">
        <f t="shared" ca="1" si="10"/>
        <v>1977393.9020443696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1864045.3303114031</v>
      </c>
      <c r="D86" s="516">
        <f t="shared" ca="1" si="4"/>
        <v>1536690.5811345405</v>
      </c>
      <c r="E86" s="516">
        <f t="shared" ca="1" si="5"/>
        <v>327354.74917686265</v>
      </c>
      <c r="F86" s="516">
        <f t="shared" ca="1" si="6"/>
        <v>283369367.92181522</v>
      </c>
      <c r="G86" s="517">
        <v>46274</v>
      </c>
      <c r="H86" s="516">
        <f t="shared" ca="1" si="7"/>
        <v>7683.4529056727024</v>
      </c>
      <c r="I86" s="518">
        <f t="shared" ca="1" si="8"/>
        <v>105535.18083360905</v>
      </c>
      <c r="J86" s="530">
        <f t="shared" ca="1" si="10"/>
        <v>1977263.9640506848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1864045.3303114031</v>
      </c>
      <c r="D87" s="516">
        <f t="shared" ca="1" si="4"/>
        <v>1534917.4095764991</v>
      </c>
      <c r="E87" s="516">
        <f t="shared" ca="1" si="5"/>
        <v>329127.92073490401</v>
      </c>
      <c r="F87" s="516">
        <f t="shared" ca="1" si="6"/>
        <v>283040240.00108033</v>
      </c>
      <c r="G87" s="517">
        <v>46304</v>
      </c>
      <c r="H87" s="516">
        <f t="shared" ca="1" si="7"/>
        <v>7674.5870478824954</v>
      </c>
      <c r="I87" s="518">
        <f t="shared" ca="1" si="8"/>
        <v>102012.97245185346</v>
      </c>
      <c r="J87" s="530">
        <f t="shared" ca="1" si="10"/>
        <v>1973732.8898111393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1864045.3303114031</v>
      </c>
      <c r="D88" s="516">
        <f t="shared" ca="1" si="4"/>
        <v>1533134.6333391853</v>
      </c>
      <c r="E88" s="516">
        <f t="shared" ca="1" si="5"/>
        <v>330910.69697221788</v>
      </c>
      <c r="F88" s="516">
        <f t="shared" ca="1" si="6"/>
        <v>282709329.30410814</v>
      </c>
      <c r="G88" s="517">
        <v>46335</v>
      </c>
      <c r="H88" s="516">
        <f t="shared" ca="1" si="7"/>
        <v>7665.6731666959267</v>
      </c>
      <c r="I88" s="518">
        <f t="shared" ca="1" si="8"/>
        <v>105290.96928040187</v>
      </c>
      <c r="J88" s="530">
        <f t="shared" ca="1" si="10"/>
        <v>1977001.9727585011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1864045.3303114031</v>
      </c>
      <c r="D89" s="516">
        <f t="shared" ca="1" si="4"/>
        <v>1531342.2003972526</v>
      </c>
      <c r="E89" s="516">
        <f t="shared" ca="1" si="5"/>
        <v>332703.12991415057</v>
      </c>
      <c r="F89" s="516">
        <f t="shared" ca="1" si="6"/>
        <v>282376626.17419398</v>
      </c>
      <c r="G89" s="517">
        <v>46365</v>
      </c>
      <c r="H89" s="516">
        <f t="shared" ca="1" si="7"/>
        <v>7656.711001986263</v>
      </c>
      <c r="I89" s="518">
        <f t="shared" ca="1" si="8"/>
        <v>101775.35854947891</v>
      </c>
      <c r="J89" s="530">
        <f t="shared" ca="1" si="10"/>
        <v>1973477.3998628682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1864045.3303114031</v>
      </c>
      <c r="D90" s="516">
        <f t="shared" ca="1" si="4"/>
        <v>1529540.0584435507</v>
      </c>
      <c r="E90" s="516">
        <f t="shared" ca="1" si="5"/>
        <v>334505.27186785243</v>
      </c>
      <c r="F90" s="516">
        <f t="shared" ca="1" si="6"/>
        <v>282042120.90232611</v>
      </c>
      <c r="G90" s="517">
        <v>46396</v>
      </c>
      <c r="H90" s="516">
        <f t="shared" ca="1" si="7"/>
        <v>7647.7002922177535</v>
      </c>
      <c r="I90" s="518">
        <f t="shared" ca="1" si="8"/>
        <v>105044.10493680015</v>
      </c>
      <c r="J90" s="530">
        <f t="shared" ca="1" si="10"/>
        <v>1976737.1355404211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1864045.3303114031</v>
      </c>
      <c r="D91" s="516">
        <f t="shared" ca="1" si="4"/>
        <v>1527728.1548875999</v>
      </c>
      <c r="E91" s="516">
        <f t="shared" ca="1" si="5"/>
        <v>336317.17542380327</v>
      </c>
      <c r="F91" s="516">
        <f t="shared" ca="1" si="6"/>
        <v>281705803.72690231</v>
      </c>
      <c r="G91" s="517">
        <v>46427</v>
      </c>
      <c r="H91" s="516">
        <f t="shared" ca="1" si="7"/>
        <v>7638.6407744379994</v>
      </c>
      <c r="I91" s="518">
        <f t="shared" ca="1" si="8"/>
        <v>104919.66897566529</v>
      </c>
      <c r="J91" s="530">
        <f t="shared" ca="1" si="10"/>
        <v>1976603.6400615063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1864045.3303114031</v>
      </c>
      <c r="D92" s="516">
        <f t="shared" ca="1" si="4"/>
        <v>1525906.4368540542</v>
      </c>
      <c r="E92" s="516">
        <f t="shared" ca="1" si="5"/>
        <v>338138.89345734892</v>
      </c>
      <c r="F92" s="516">
        <f t="shared" ca="1" si="6"/>
        <v>281367664.83344495</v>
      </c>
      <c r="G92" s="517">
        <v>46455</v>
      </c>
      <c r="H92" s="516">
        <f t="shared" ca="1" si="7"/>
        <v>7629.5321842702715</v>
      </c>
      <c r="I92" s="518">
        <f t="shared" ca="1" si="8"/>
        <v>94653.150052239158</v>
      </c>
      <c r="J92" s="530">
        <f t="shared" ca="1" si="10"/>
        <v>1966328.0125479125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1864045.3303114031</v>
      </c>
      <c r="D93" s="516">
        <f t="shared" ca="1" si="4"/>
        <v>1524074.8511811602</v>
      </c>
      <c r="E93" s="516">
        <f t="shared" ca="1" si="5"/>
        <v>339970.47913024295</v>
      </c>
      <c r="F93" s="516">
        <f t="shared" ca="1" si="6"/>
        <v>281027694.35431468</v>
      </c>
      <c r="G93" s="517">
        <v>46486</v>
      </c>
      <c r="H93" s="516">
        <f t="shared" ca="1" si="7"/>
        <v>7620.374255905801</v>
      </c>
      <c r="I93" s="518">
        <f t="shared" ca="1" si="8"/>
        <v>104668.7713180415</v>
      </c>
      <c r="J93" s="530">
        <f t="shared" ca="1" si="10"/>
        <v>1976334.4758853505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1864045.3303114031</v>
      </c>
      <c r="D94" s="516">
        <f t="shared" ca="1" si="4"/>
        <v>1522233.3444192046</v>
      </c>
      <c r="E94" s="516">
        <f t="shared" ca="1" si="5"/>
        <v>341811.98589219851</v>
      </c>
      <c r="F94" s="516">
        <f t="shared" ca="1" si="6"/>
        <v>280685882.36842251</v>
      </c>
      <c r="G94" s="517">
        <v>46516</v>
      </c>
      <c r="H94" s="516">
        <f t="shared" ca="1" si="7"/>
        <v>7611.1667220960235</v>
      </c>
      <c r="I94" s="518">
        <f t="shared" ca="1" si="8"/>
        <v>101169.96996755328</v>
      </c>
      <c r="J94" s="530">
        <f t="shared" ca="1" si="10"/>
        <v>1972826.4670010526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1864045.3303114031</v>
      </c>
      <c r="D95" s="516">
        <f t="shared" ca="1" si="4"/>
        <v>1520381.8628289553</v>
      </c>
      <c r="E95" s="516">
        <f t="shared" ca="1" si="5"/>
        <v>343663.46748244786</v>
      </c>
      <c r="F95" s="516">
        <f t="shared" ca="1" si="6"/>
        <v>280342218.90094006</v>
      </c>
      <c r="G95" s="517">
        <v>46547</v>
      </c>
      <c r="H95" s="516">
        <f t="shared" ca="1" si="7"/>
        <v>7601.9093141447765</v>
      </c>
      <c r="I95" s="518">
        <f t="shared" ca="1" si="8"/>
        <v>104415.14824105316</v>
      </c>
      <c r="J95" s="530">
        <f t="shared" ca="1" si="10"/>
        <v>1976062.3878666011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1864045.3303114031</v>
      </c>
      <c r="D96" s="516">
        <f t="shared" ca="1" si="4"/>
        <v>1518520.352380092</v>
      </c>
      <c r="E96" s="516">
        <f t="shared" ca="1" si="5"/>
        <v>345524.97793131112</v>
      </c>
      <c r="F96" s="516">
        <f t="shared" ca="1" si="6"/>
        <v>279996693.92300874</v>
      </c>
      <c r="G96" s="517">
        <v>46577</v>
      </c>
      <c r="H96" s="516">
        <f t="shared" ca="1" si="7"/>
        <v>7592.6017619004597</v>
      </c>
      <c r="I96" s="518">
        <f t="shared" ca="1" si="8"/>
        <v>100923.19880433842</v>
      </c>
      <c r="J96" s="530">
        <f t="shared" ca="1" si="10"/>
        <v>1972561.130877642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1864045.3303114031</v>
      </c>
      <c r="D97" s="516">
        <f t="shared" ca="1" si="4"/>
        <v>1516648.7587496308</v>
      </c>
      <c r="E97" s="516">
        <f t="shared" ca="1" si="5"/>
        <v>347396.57156177238</v>
      </c>
      <c r="F97" s="516">
        <f t="shared" ca="1" si="6"/>
        <v>279649297.35144699</v>
      </c>
      <c r="G97" s="517">
        <v>46608</v>
      </c>
      <c r="H97" s="516">
        <f t="shared" ca="1" si="7"/>
        <v>7583.2437937481536</v>
      </c>
      <c r="I97" s="518">
        <f t="shared" ca="1" si="8"/>
        <v>104158.77013935924</v>
      </c>
      <c r="J97" s="530">
        <f t="shared" ca="1" si="10"/>
        <v>1975787.3442445104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1864045.3303114031</v>
      </c>
      <c r="D98" s="516">
        <f t="shared" ca="1" si="4"/>
        <v>1514767.0273203379</v>
      </c>
      <c r="E98" s="516">
        <f t="shared" ca="1" si="5"/>
        <v>349278.3029910652</v>
      </c>
      <c r="F98" s="516">
        <f t="shared" ca="1" si="6"/>
        <v>279300019.04845589</v>
      </c>
      <c r="G98" s="517">
        <v>46639</v>
      </c>
      <c r="H98" s="516">
        <f t="shared" ca="1" si="7"/>
        <v>7573.8351366016896</v>
      </c>
      <c r="I98" s="518">
        <f t="shared" ca="1" si="8"/>
        <v>104029.53861473827</v>
      </c>
      <c r="J98" s="530">
        <f t="shared" ca="1" si="10"/>
        <v>1975648.7040627431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1864045.3303114031</v>
      </c>
      <c r="D99" s="516">
        <f t="shared" ca="1" si="4"/>
        <v>1512875.1031791361</v>
      </c>
      <c r="E99" s="516">
        <f t="shared" ca="1" si="5"/>
        <v>351170.22713226709</v>
      </c>
      <c r="F99" s="516">
        <f t="shared" ca="1" si="6"/>
        <v>278948848.82132363</v>
      </c>
      <c r="G99" s="517">
        <v>46669</v>
      </c>
      <c r="H99" s="516">
        <f t="shared" ca="1" si="7"/>
        <v>7564.3755158956801</v>
      </c>
      <c r="I99" s="518">
        <f t="shared" ca="1" si="8"/>
        <v>100548.00685744411</v>
      </c>
      <c r="J99" s="530">
        <f t="shared" ca="1" si="10"/>
        <v>1972157.7126847429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1864045.3303114031</v>
      </c>
      <c r="D100" s="516">
        <f t="shared" ca="1" si="4"/>
        <v>1510972.931115503</v>
      </c>
      <c r="E100" s="516">
        <f t="shared" ca="1" si="5"/>
        <v>353072.39919590019</v>
      </c>
      <c r="F100" s="516">
        <f t="shared" ca="1" si="6"/>
        <v>278595776.42212772</v>
      </c>
      <c r="G100" s="517">
        <v>46700</v>
      </c>
      <c r="H100" s="516">
        <f t="shared" ca="1" si="7"/>
        <v>7554.8646555775149</v>
      </c>
      <c r="I100" s="518">
        <f t="shared" ca="1" si="8"/>
        <v>103768.97176153238</v>
      </c>
      <c r="J100" s="530">
        <f t="shared" ca="1" si="10"/>
        <v>1975369.1667285131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1864045.3303114031</v>
      </c>
      <c r="D101" s="516">
        <f t="shared" ca="1" si="4"/>
        <v>1509060.4556198586</v>
      </c>
      <c r="E101" s="516">
        <f t="shared" ca="1" si="5"/>
        <v>354984.87469154457</v>
      </c>
      <c r="F101" s="516">
        <f t="shared" ca="1" si="6"/>
        <v>278240791.54743618</v>
      </c>
      <c r="G101" s="517">
        <v>46730</v>
      </c>
      <c r="H101" s="516">
        <f t="shared" ca="1" si="7"/>
        <v>7545.3022780992933</v>
      </c>
      <c r="I101" s="518">
        <f t="shared" ca="1" si="8"/>
        <v>100294.47951196597</v>
      </c>
      <c r="J101" s="530">
        <f t="shared" ca="1" si="10"/>
        <v>1971885.1121014685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1864045.3303114031</v>
      </c>
      <c r="D102" s="516">
        <f t="shared" ca="1" si="4"/>
        <v>1507137.6208819461</v>
      </c>
      <c r="E102" s="516">
        <f t="shared" ca="1" si="5"/>
        <v>356907.70942945709</v>
      </c>
      <c r="F102" s="516">
        <f t="shared" ca="1" si="6"/>
        <v>277883883.83800673</v>
      </c>
      <c r="G102" s="517">
        <v>46761</v>
      </c>
      <c r="H102" s="516">
        <f t="shared" ca="1" si="7"/>
        <v>7535.6881044097299</v>
      </c>
      <c r="I102" s="518">
        <f t="shared" ca="1" si="8"/>
        <v>103505.57445564625</v>
      </c>
      <c r="J102" s="530">
        <f t="shared" ca="1" si="10"/>
        <v>1975086.5928714592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1864045.3303114031</v>
      </c>
      <c r="D103" s="516">
        <f t="shared" ca="1" si="4"/>
        <v>1505204.3707892031</v>
      </c>
      <c r="E103" s="516">
        <f t="shared" ca="1" si="5"/>
        <v>358840.95952220005</v>
      </c>
      <c r="F103" s="516">
        <f t="shared" ca="1" si="6"/>
        <v>277525042.87848455</v>
      </c>
      <c r="G103" s="517">
        <v>46792</v>
      </c>
      <c r="H103" s="516">
        <f t="shared" ca="1" si="7"/>
        <v>7526.0218539460157</v>
      </c>
      <c r="I103" s="518">
        <f t="shared" ca="1" si="8"/>
        <v>103372.8047877385</v>
      </c>
      <c r="J103" s="530">
        <f t="shared" ca="1" si="10"/>
        <v>1974944.1569530875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1864045.3303114031</v>
      </c>
      <c r="D104" s="516">
        <f t="shared" ca="1" si="4"/>
        <v>1503260.6489251247</v>
      </c>
      <c r="E104" s="516">
        <f t="shared" ca="1" si="5"/>
        <v>360784.68138627848</v>
      </c>
      <c r="F104" s="516">
        <f t="shared" ca="1" si="6"/>
        <v>277164258.19709826</v>
      </c>
      <c r="G104" s="517">
        <v>46821</v>
      </c>
      <c r="H104" s="516">
        <f t="shared" ca="1" si="7"/>
        <v>7516.3032446256229</v>
      </c>
      <c r="I104" s="518">
        <f t="shared" ca="1" si="8"/>
        <v>96578.714921712613</v>
      </c>
      <c r="J104" s="530">
        <f t="shared" ca="1" si="10"/>
        <v>1968140.3484777415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1864045.3303114031</v>
      </c>
      <c r="D105" s="516">
        <f t="shared" ca="1" si="4"/>
        <v>1501306.3985676155</v>
      </c>
      <c r="E105" s="516">
        <f t="shared" ca="1" si="5"/>
        <v>362738.9317437876</v>
      </c>
      <c r="F105" s="516">
        <f t="shared" ca="1" si="6"/>
        <v>276801519.26535445</v>
      </c>
      <c r="G105" s="517">
        <v>46852</v>
      </c>
      <c r="H105" s="516">
        <f t="shared" ca="1" si="7"/>
        <v>7506.5319928380777</v>
      </c>
      <c r="I105" s="518">
        <f t="shared" ca="1" si="8"/>
        <v>103105.10404932054</v>
      </c>
      <c r="J105" s="530">
        <f t="shared" ca="1" si="10"/>
        <v>1974656.9663535617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1864045.3303114031</v>
      </c>
      <c r="D106" s="516">
        <f t="shared" ca="1" si="4"/>
        <v>1499341.5626873367</v>
      </c>
      <c r="E106" s="516">
        <f t="shared" ca="1" si="5"/>
        <v>364703.76762406644</v>
      </c>
      <c r="F106" s="516">
        <f t="shared" ca="1" si="6"/>
        <v>276436815.49773037</v>
      </c>
      <c r="G106" s="517">
        <v>46882</v>
      </c>
      <c r="H106" s="516">
        <f t="shared" ca="1" si="7"/>
        <v>7496.7078134366839</v>
      </c>
      <c r="I106" s="518">
        <f t="shared" ca="1" si="8"/>
        <v>99648.546935527585</v>
      </c>
      <c r="J106" s="530">
        <f t="shared" ca="1" si="10"/>
        <v>1971190.5850603674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1864045.3303114031</v>
      </c>
      <c r="D107" s="516">
        <f t="shared" ca="1" si="4"/>
        <v>1497366.0839460397</v>
      </c>
      <c r="E107" s="516">
        <f t="shared" ca="1" si="5"/>
        <v>366679.24636536348</v>
      </c>
      <c r="F107" s="516">
        <f t="shared" ca="1" si="6"/>
        <v>276070136.25136501</v>
      </c>
      <c r="G107" s="517">
        <v>46913</v>
      </c>
      <c r="H107" s="516">
        <f t="shared" ca="1" si="7"/>
        <v>7486.8304197301986</v>
      </c>
      <c r="I107" s="518">
        <f t="shared" ca="1" si="8"/>
        <v>102834.4953651557</v>
      </c>
      <c r="J107" s="530">
        <f t="shared" ca="1" si="10"/>
        <v>1974366.6560962889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1864045.3303114031</v>
      </c>
      <c r="D108" s="516">
        <f t="shared" ca="1" si="4"/>
        <v>1495379.9046948939</v>
      </c>
      <c r="E108" s="516">
        <f t="shared" ca="1" si="5"/>
        <v>368665.42561650928</v>
      </c>
      <c r="F108" s="516">
        <f t="shared" ca="1" si="6"/>
        <v>275701470.8257485</v>
      </c>
      <c r="G108" s="517">
        <v>46943</v>
      </c>
      <c r="H108" s="516">
        <f t="shared" ca="1" si="7"/>
        <v>7476.8995234744689</v>
      </c>
      <c r="I108" s="518">
        <f t="shared" ca="1" si="8"/>
        <v>99385.249050491388</v>
      </c>
      <c r="J108" s="530">
        <f t="shared" ca="1" si="10"/>
        <v>1970907.4788853691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1864045.3303114031</v>
      </c>
      <c r="D109" s="516">
        <f t="shared" ca="1" si="4"/>
        <v>1493382.9669728044</v>
      </c>
      <c r="E109" s="516">
        <f t="shared" ca="1" si="5"/>
        <v>370662.36333859875</v>
      </c>
      <c r="F109" s="516">
        <f t="shared" ca="1" si="6"/>
        <v>275330808.46240991</v>
      </c>
      <c r="G109" s="517">
        <v>46974</v>
      </c>
      <c r="H109" s="516">
        <f t="shared" ca="1" si="7"/>
        <v>7466.9148348640219</v>
      </c>
      <c r="I109" s="518">
        <f t="shared" ca="1" si="8"/>
        <v>102560.94714717843</v>
      </c>
      <c r="J109" s="530">
        <f t="shared" ca="1" si="10"/>
        <v>1974073.1922934456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1864045.3303114031</v>
      </c>
      <c r="D110" s="516">
        <f t="shared" ca="1" si="4"/>
        <v>1491375.2125047203</v>
      </c>
      <c r="E110" s="516">
        <f t="shared" ca="1" si="5"/>
        <v>372670.11780668283</v>
      </c>
      <c r="F110" s="516">
        <f t="shared" ca="1" si="6"/>
        <v>274958138.34460324</v>
      </c>
      <c r="G110" s="517">
        <v>47005</v>
      </c>
      <c r="H110" s="516">
        <f t="shared" ca="1" si="7"/>
        <v>7456.8760625236018</v>
      </c>
      <c r="I110" s="518">
        <f t="shared" ca="1" si="8"/>
        <v>102423.06074801648</v>
      </c>
      <c r="J110" s="530">
        <f t="shared" ca="1" si="10"/>
        <v>1973925.2671219432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1864045.3303114031</v>
      </c>
      <c r="D111" s="516">
        <f t="shared" ca="1" si="4"/>
        <v>1489356.5826999343</v>
      </c>
      <c r="E111" s="516">
        <f t="shared" ca="1" si="5"/>
        <v>374688.74761146889</v>
      </c>
      <c r="F111" s="516">
        <f t="shared" ca="1" si="6"/>
        <v>274583449.59699178</v>
      </c>
      <c r="G111" s="517">
        <v>47035</v>
      </c>
      <c r="H111" s="516">
        <f t="shared" ca="1" si="7"/>
        <v>7446.7829134996709</v>
      </c>
      <c r="I111" s="518">
        <f t="shared" ca="1" si="8"/>
        <v>98984.929804057159</v>
      </c>
      <c r="J111" s="530">
        <f t="shared" ca="1" si="10"/>
        <v>1970477.04302896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1864045.3303114031</v>
      </c>
      <c r="D112" s="516">
        <f t="shared" ref="D112:D175" ca="1" si="12">+F111*(($H$6/100)/$H$9)</f>
        <v>1487327.0186503723</v>
      </c>
      <c r="E112" s="516">
        <f t="shared" ref="E112:E175" ca="1" si="13">+C112-D112</f>
        <v>376718.31166103086</v>
      </c>
      <c r="F112" s="516">
        <f t="shared" ref="F112:F175" ca="1" si="14">IF(F111&lt;1,0,+F111-E112)</f>
        <v>274206731.28533077</v>
      </c>
      <c r="G112" s="517">
        <v>47066</v>
      </c>
      <c r="H112" s="516">
        <f t="shared" ref="H112:H175" ca="1" si="15">+D112*$H$7/100</f>
        <v>7436.6350932518617</v>
      </c>
      <c r="I112" s="518">
        <f t="shared" ref="I112:I175" ca="1" si="16">+F111*$R$41*O112</f>
        <v>102145.04325008093</v>
      </c>
      <c r="J112" s="530">
        <f t="shared" ca="1" si="10"/>
        <v>1973627.008654736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1864045.3303114031</v>
      </c>
      <c r="D113" s="516">
        <f t="shared" ca="1" si="12"/>
        <v>1485286.4611288751</v>
      </c>
      <c r="E113" s="516">
        <f t="shared" ca="1" si="13"/>
        <v>378758.869182528</v>
      </c>
      <c r="F113" s="516">
        <f t="shared" ca="1" si="14"/>
        <v>273827972.41614825</v>
      </c>
      <c r="G113" s="517">
        <v>47096</v>
      </c>
      <c r="H113" s="516">
        <f t="shared" ca="1" si="15"/>
        <v>7426.4323056443754</v>
      </c>
      <c r="I113" s="518">
        <f t="shared" ca="1" si="16"/>
        <v>98714.423262719065</v>
      </c>
      <c r="J113" s="530">
        <f t="shared" ref="J113:J176" ca="1" si="18">+C113+H113+I113</f>
        <v>1970186.1858797665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1864045.3303114031</v>
      </c>
      <c r="D114" s="516">
        <f t="shared" ca="1" si="12"/>
        <v>1483234.8505874698</v>
      </c>
      <c r="E114" s="516">
        <f t="shared" ca="1" si="13"/>
        <v>380810.47972393339</v>
      </c>
      <c r="F114" s="516">
        <f t="shared" ca="1" si="14"/>
        <v>273447161.93642431</v>
      </c>
      <c r="G114" s="517">
        <v>47127</v>
      </c>
      <c r="H114" s="516">
        <f t="shared" ca="1" si="15"/>
        <v>7416.1742529373487</v>
      </c>
      <c r="I114" s="518">
        <f t="shared" ca="1" si="16"/>
        <v>101864.00573880713</v>
      </c>
      <c r="J114" s="530">
        <f t="shared" ca="1" si="18"/>
        <v>1973325.5103031476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1864045.3303114031</v>
      </c>
      <c r="D115" s="516">
        <f t="shared" ca="1" si="12"/>
        <v>1481172.1271556318</v>
      </c>
      <c r="E115" s="516">
        <f t="shared" ca="1" si="13"/>
        <v>382873.20315577136</v>
      </c>
      <c r="F115" s="516">
        <f t="shared" ca="1" si="14"/>
        <v>273064288.73326856</v>
      </c>
      <c r="G115" s="517">
        <v>47158</v>
      </c>
      <c r="H115" s="516">
        <f t="shared" ca="1" si="15"/>
        <v>7405.8606357781591</v>
      </c>
      <c r="I115" s="518">
        <f t="shared" ca="1" si="16"/>
        <v>101722.34424034983</v>
      </c>
      <c r="J115" s="530">
        <f t="shared" ca="1" si="18"/>
        <v>1973173.5351875313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1864045.3303114031</v>
      </c>
      <c r="D116" s="516">
        <f t="shared" ca="1" si="12"/>
        <v>1479098.230638538</v>
      </c>
      <c r="E116" s="516">
        <f t="shared" ca="1" si="13"/>
        <v>384947.09967286512</v>
      </c>
      <c r="F116" s="516">
        <f t="shared" ca="1" si="14"/>
        <v>272679341.63359571</v>
      </c>
      <c r="G116" s="517">
        <v>47186</v>
      </c>
      <c r="H116" s="516">
        <f t="shared" ca="1" si="15"/>
        <v>7395.49115319269</v>
      </c>
      <c r="I116" s="518">
        <f t="shared" ca="1" si="16"/>
        <v>91749.601014378233</v>
      </c>
      <c r="J116" s="530">
        <f t="shared" ca="1" si="18"/>
        <v>1963190.4224789741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1864045.3303114031</v>
      </c>
      <c r="D117" s="516">
        <f t="shared" ca="1" si="12"/>
        <v>1477013.1005153102</v>
      </c>
      <c r="E117" s="516">
        <f t="shared" ca="1" si="13"/>
        <v>387032.22979609296</v>
      </c>
      <c r="F117" s="516">
        <f t="shared" ca="1" si="14"/>
        <v>272292309.40379959</v>
      </c>
      <c r="G117" s="517">
        <v>47217</v>
      </c>
      <c r="H117" s="516">
        <f t="shared" ca="1" si="15"/>
        <v>7385.0655025765509</v>
      </c>
      <c r="I117" s="518">
        <f t="shared" ca="1" si="16"/>
        <v>101436.71508769759</v>
      </c>
      <c r="J117" s="530">
        <f t="shared" ca="1" si="18"/>
        <v>1972867.1109016773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1864045.3303114031</v>
      </c>
      <c r="D118" s="516">
        <f t="shared" ca="1" si="12"/>
        <v>1474916.6759372479</v>
      </c>
      <c r="E118" s="516">
        <f t="shared" ca="1" si="13"/>
        <v>389128.65437415522</v>
      </c>
      <c r="F118" s="516">
        <f t="shared" ca="1" si="14"/>
        <v>271903180.74942541</v>
      </c>
      <c r="G118" s="517">
        <v>47247</v>
      </c>
      <c r="H118" s="516">
        <f t="shared" ca="1" si="15"/>
        <v>7374.5833796862398</v>
      </c>
      <c r="I118" s="518">
        <f t="shared" ca="1" si="16"/>
        <v>98025.231385367835</v>
      </c>
      <c r="J118" s="530">
        <f t="shared" ca="1" si="18"/>
        <v>1969445.1450764574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1864045.3303114031</v>
      </c>
      <c r="D119" s="516">
        <f t="shared" ca="1" si="12"/>
        <v>1472808.8957260544</v>
      </c>
      <c r="E119" s="516">
        <f t="shared" ca="1" si="13"/>
        <v>391236.4345853487</v>
      </c>
      <c r="F119" s="516">
        <f t="shared" ca="1" si="14"/>
        <v>271511944.31484008</v>
      </c>
      <c r="G119" s="517">
        <v>47278</v>
      </c>
      <c r="H119" s="516">
        <f t="shared" ca="1" si="15"/>
        <v>7364.0444786302724</v>
      </c>
      <c r="I119" s="518">
        <f t="shared" ca="1" si="16"/>
        <v>101147.98323878626</v>
      </c>
      <c r="J119" s="530">
        <f t="shared" ca="1" si="18"/>
        <v>1972557.3580288196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1864045.3303114031</v>
      </c>
      <c r="D120" s="516">
        <f t="shared" ca="1" si="12"/>
        <v>1470689.6983720504</v>
      </c>
      <c r="E120" s="516">
        <f t="shared" ca="1" si="13"/>
        <v>393355.63193935272</v>
      </c>
      <c r="F120" s="516">
        <f t="shared" ca="1" si="14"/>
        <v>271118588.68290073</v>
      </c>
      <c r="G120" s="517">
        <v>47308</v>
      </c>
      <c r="H120" s="516">
        <f t="shared" ca="1" si="15"/>
        <v>7353.448491860252</v>
      </c>
      <c r="I120" s="518">
        <f t="shared" ca="1" si="16"/>
        <v>97744.299953342415</v>
      </c>
      <c r="J120" s="530">
        <f t="shared" ca="1" si="18"/>
        <v>1969143.0787566057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1864045.3303114031</v>
      </c>
      <c r="D121" s="516">
        <f t="shared" ca="1" si="12"/>
        <v>1468559.0220323789</v>
      </c>
      <c r="E121" s="516">
        <f t="shared" ca="1" si="13"/>
        <v>395486.3082790242</v>
      </c>
      <c r="F121" s="516">
        <f t="shared" ca="1" si="14"/>
        <v>270723102.37462169</v>
      </c>
      <c r="G121" s="517">
        <v>47339</v>
      </c>
      <c r="H121" s="516">
        <f t="shared" ca="1" si="15"/>
        <v>7342.7951101618946</v>
      </c>
      <c r="I121" s="518">
        <f t="shared" ca="1" si="16"/>
        <v>100856.11499003906</v>
      </c>
      <c r="J121" s="530">
        <f t="shared" ca="1" si="18"/>
        <v>1972244.2404116041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1864045.3303114031</v>
      </c>
      <c r="D122" s="516">
        <f t="shared" ca="1" si="12"/>
        <v>1466416.8045292008</v>
      </c>
      <c r="E122" s="516">
        <f t="shared" ca="1" si="13"/>
        <v>397628.52578220237</v>
      </c>
      <c r="F122" s="516">
        <f t="shared" ca="1" si="14"/>
        <v>270325473.84883946</v>
      </c>
      <c r="G122" s="517">
        <v>47370</v>
      </c>
      <c r="H122" s="516">
        <f t="shared" ca="1" si="15"/>
        <v>7332.0840226460041</v>
      </c>
      <c r="I122" s="518">
        <f t="shared" ca="1" si="16"/>
        <v>100708.99408335926</v>
      </c>
      <c r="J122" s="530">
        <f t="shared" ca="1" si="18"/>
        <v>1972086.4084174084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1864045.3303114031</v>
      </c>
      <c r="D123" s="516">
        <f t="shared" ca="1" si="12"/>
        <v>1464262.9833478804</v>
      </c>
      <c r="E123" s="516">
        <f t="shared" ca="1" si="13"/>
        <v>399782.34696352272</v>
      </c>
      <c r="F123" s="516">
        <f t="shared" ca="1" si="14"/>
        <v>269925691.50187594</v>
      </c>
      <c r="G123" s="517">
        <v>47400</v>
      </c>
      <c r="H123" s="516">
        <f t="shared" ca="1" si="15"/>
        <v>7321.3149167394022</v>
      </c>
      <c r="I123" s="518">
        <f t="shared" ca="1" si="16"/>
        <v>97317.170585582193</v>
      </c>
      <c r="J123" s="530">
        <f t="shared" ca="1" si="18"/>
        <v>1968683.8158137249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1864045.3303114031</v>
      </c>
      <c r="D124" s="516">
        <f t="shared" ca="1" si="12"/>
        <v>1462097.4956351614</v>
      </c>
      <c r="E124" s="516">
        <f t="shared" ca="1" si="13"/>
        <v>401947.83467624173</v>
      </c>
      <c r="F124" s="516">
        <f t="shared" ca="1" si="14"/>
        <v>269523743.66719967</v>
      </c>
      <c r="G124" s="517">
        <v>47431</v>
      </c>
      <c r="H124" s="516">
        <f t="shared" ca="1" si="15"/>
        <v>7310.4874781758072</v>
      </c>
      <c r="I124" s="518">
        <f t="shared" ca="1" si="16"/>
        <v>100412.35723869785</v>
      </c>
      <c r="J124" s="530">
        <f t="shared" ca="1" si="18"/>
        <v>1971768.1750282769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1864045.3303114031</v>
      </c>
      <c r="D125" s="516">
        <f t="shared" ca="1" si="12"/>
        <v>1459920.2781973316</v>
      </c>
      <c r="E125" s="516">
        <f t="shared" ca="1" si="13"/>
        <v>404125.05211407156</v>
      </c>
      <c r="F125" s="516">
        <f t="shared" ca="1" si="14"/>
        <v>269119618.6150856</v>
      </c>
      <c r="G125" s="517">
        <v>47461</v>
      </c>
      <c r="H125" s="516">
        <f t="shared" ca="1" si="15"/>
        <v>7299.6013909866579</v>
      </c>
      <c r="I125" s="518">
        <f t="shared" ca="1" si="16"/>
        <v>97028.547720191869</v>
      </c>
      <c r="J125" s="530">
        <f t="shared" ca="1" si="18"/>
        <v>1968373.4794225816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1864045.3303114031</v>
      </c>
      <c r="D126" s="516">
        <f t="shared" ca="1" si="12"/>
        <v>1457731.2674983805</v>
      </c>
      <c r="E126" s="516">
        <f t="shared" ca="1" si="13"/>
        <v>406314.06281302264</v>
      </c>
      <c r="F126" s="516">
        <f t="shared" ca="1" si="14"/>
        <v>268713304.55227256</v>
      </c>
      <c r="G126" s="517">
        <v>47492</v>
      </c>
      <c r="H126" s="516">
        <f t="shared" ca="1" si="15"/>
        <v>7288.6563374919024</v>
      </c>
      <c r="I126" s="518">
        <f t="shared" ca="1" si="16"/>
        <v>100112.49812481183</v>
      </c>
      <c r="J126" s="530">
        <f t="shared" ca="1" si="18"/>
        <v>1971446.4847737069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1864045.3303114031</v>
      </c>
      <c r="D127" s="516">
        <f t="shared" ca="1" si="12"/>
        <v>1455530.3996581431</v>
      </c>
      <c r="E127" s="516">
        <f t="shared" ca="1" si="13"/>
        <v>408514.93065326009</v>
      </c>
      <c r="F127" s="516">
        <f t="shared" ca="1" si="14"/>
        <v>268304789.62161928</v>
      </c>
      <c r="G127" s="517">
        <v>47523</v>
      </c>
      <c r="H127" s="516">
        <f t="shared" ca="1" si="15"/>
        <v>7277.6519982907157</v>
      </c>
      <c r="I127" s="518">
        <f t="shared" ca="1" si="16"/>
        <v>99961.349293445383</v>
      </c>
      <c r="J127" s="530">
        <f t="shared" ca="1" si="18"/>
        <v>1971284.3316031394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1864045.3303114031</v>
      </c>
      <c r="D128" s="516">
        <f t="shared" ca="1" si="12"/>
        <v>1453317.6104504378</v>
      </c>
      <c r="E128" s="516">
        <f t="shared" ca="1" si="13"/>
        <v>410727.71986096539</v>
      </c>
      <c r="F128" s="516">
        <f t="shared" ca="1" si="14"/>
        <v>267894061.90175831</v>
      </c>
      <c r="G128" s="517">
        <v>47551</v>
      </c>
      <c r="H128" s="516">
        <f t="shared" ca="1" si="15"/>
        <v>7266.5880522521884</v>
      </c>
      <c r="I128" s="518">
        <f t="shared" ca="1" si="16"/>
        <v>90150.409312864067</v>
      </c>
      <c r="J128" s="530">
        <f t="shared" ca="1" si="18"/>
        <v>1961462.3276765193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1864045.3303114031</v>
      </c>
      <c r="D129" s="516">
        <f t="shared" ca="1" si="12"/>
        <v>1451092.8353011908</v>
      </c>
      <c r="E129" s="516">
        <f t="shared" ca="1" si="13"/>
        <v>412952.4950102123</v>
      </c>
      <c r="F129" s="516">
        <f t="shared" ca="1" si="14"/>
        <v>267481109.40674809</v>
      </c>
      <c r="G129" s="517">
        <v>47582</v>
      </c>
      <c r="H129" s="516">
        <f t="shared" ca="1" si="15"/>
        <v>7255.4641765059541</v>
      </c>
      <c r="I129" s="518">
        <f t="shared" ca="1" si="16"/>
        <v>99656.59102745408</v>
      </c>
      <c r="J129" s="530">
        <f t="shared" ca="1" si="18"/>
        <v>1970957.3855153632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1864045.3303114031</v>
      </c>
      <c r="D130" s="516">
        <f t="shared" ca="1" si="12"/>
        <v>1448856.0092865522</v>
      </c>
      <c r="E130" s="516">
        <f t="shared" ca="1" si="13"/>
        <v>415189.32102485094</v>
      </c>
      <c r="F130" s="516">
        <f t="shared" ca="1" si="14"/>
        <v>267065920.08572322</v>
      </c>
      <c r="G130" s="517">
        <v>47612</v>
      </c>
      <c r="H130" s="516">
        <f t="shared" ca="1" si="15"/>
        <v>7244.2800464327611</v>
      </c>
      <c r="I130" s="518">
        <f t="shared" ca="1" si="16"/>
        <v>96293.199386429304</v>
      </c>
      <c r="J130" s="530">
        <f t="shared" ca="1" si="18"/>
        <v>1967582.8097442652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1864045.3303114031</v>
      </c>
      <c r="D131" s="516">
        <f t="shared" ca="1" si="12"/>
        <v>1446607.0671310008</v>
      </c>
      <c r="E131" s="516">
        <f t="shared" ca="1" si="13"/>
        <v>417438.26318040234</v>
      </c>
      <c r="F131" s="516">
        <f t="shared" ca="1" si="14"/>
        <v>266648481.82254282</v>
      </c>
      <c r="G131" s="517">
        <v>47643</v>
      </c>
      <c r="H131" s="516">
        <f t="shared" ca="1" si="15"/>
        <v>7233.035335655004</v>
      </c>
      <c r="I131" s="518">
        <f t="shared" ca="1" si="16"/>
        <v>99348.522271889029</v>
      </c>
      <c r="J131" s="530">
        <f t="shared" ca="1" si="18"/>
        <v>1970626.8879189473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1864045.3303114031</v>
      </c>
      <c r="D132" s="516">
        <f t="shared" ca="1" si="12"/>
        <v>1444345.9432054404</v>
      </c>
      <c r="E132" s="516">
        <f t="shared" ca="1" si="13"/>
        <v>419699.38710596273</v>
      </c>
      <c r="F132" s="516">
        <f t="shared" ca="1" si="14"/>
        <v>266228782.43543684</v>
      </c>
      <c r="G132" s="517">
        <v>47673</v>
      </c>
      <c r="H132" s="516">
        <f t="shared" ca="1" si="15"/>
        <v>7221.7297160272019</v>
      </c>
      <c r="I132" s="518">
        <f t="shared" ca="1" si="16"/>
        <v>95993.4534561154</v>
      </c>
      <c r="J132" s="530">
        <f t="shared" ca="1" si="18"/>
        <v>1967260.5134835457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1864045.3303114031</v>
      </c>
      <c r="D133" s="516">
        <f t="shared" ca="1" si="12"/>
        <v>1442072.5715252829</v>
      </c>
      <c r="E133" s="516">
        <f t="shared" ca="1" si="13"/>
        <v>421972.75878612022</v>
      </c>
      <c r="F133" s="516">
        <f t="shared" ca="1" si="14"/>
        <v>265806809.67665073</v>
      </c>
      <c r="G133" s="517">
        <v>47704</v>
      </c>
      <c r="H133" s="516">
        <f t="shared" ca="1" si="15"/>
        <v>7210.3628576264146</v>
      </c>
      <c r="I133" s="518">
        <f t="shared" ca="1" si="16"/>
        <v>99037.107065982505</v>
      </c>
      <c r="J133" s="530">
        <f t="shared" ca="1" si="18"/>
        <v>1970292.8002350121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1864045.3303114031</v>
      </c>
      <c r="D134" s="516">
        <f t="shared" ca="1" si="12"/>
        <v>1439786.8857485249</v>
      </c>
      <c r="E134" s="516">
        <f t="shared" ca="1" si="13"/>
        <v>424258.44456287823</v>
      </c>
      <c r="F134" s="516">
        <f t="shared" ca="1" si="14"/>
        <v>265382551.23208785</v>
      </c>
      <c r="G134" s="517">
        <v>47735</v>
      </c>
      <c r="H134" s="516">
        <f t="shared" ca="1" si="15"/>
        <v>7198.9344287426247</v>
      </c>
      <c r="I134" s="518">
        <f t="shared" ca="1" si="16"/>
        <v>98880.133199714051</v>
      </c>
      <c r="J134" s="530">
        <f t="shared" ca="1" si="18"/>
        <v>1970124.3979398599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1864045.3303114031</v>
      </c>
      <c r="D135" s="516">
        <f t="shared" ca="1" si="12"/>
        <v>1437488.8191738091</v>
      </c>
      <c r="E135" s="516">
        <f t="shared" ca="1" si="13"/>
        <v>426556.511137594</v>
      </c>
      <c r="F135" s="516">
        <f t="shared" ca="1" si="14"/>
        <v>264955994.72095025</v>
      </c>
      <c r="G135" s="517">
        <v>47765</v>
      </c>
      <c r="H135" s="516">
        <f t="shared" ca="1" si="15"/>
        <v>7187.4440958690457</v>
      </c>
      <c r="I135" s="518">
        <f t="shared" ca="1" si="16"/>
        <v>95537.71844355161</v>
      </c>
      <c r="J135" s="530">
        <f t="shared" ca="1" si="18"/>
        <v>1966770.4928508238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1864045.3303114031</v>
      </c>
      <c r="D136" s="516">
        <f t="shared" ca="1" si="12"/>
        <v>1435178.3047384806</v>
      </c>
      <c r="E136" s="516">
        <f t="shared" ca="1" si="13"/>
        <v>428867.02557292255</v>
      </c>
      <c r="F136" s="516">
        <f t="shared" ca="1" si="14"/>
        <v>264527127.69537732</v>
      </c>
      <c r="G136" s="517">
        <v>47796</v>
      </c>
      <c r="H136" s="516">
        <f t="shared" ca="1" si="15"/>
        <v>7175.8915236924031</v>
      </c>
      <c r="I136" s="518">
        <f t="shared" ca="1" si="16"/>
        <v>98563.630036193485</v>
      </c>
      <c r="J136" s="530">
        <f t="shared" ca="1" si="18"/>
        <v>1969784.8518712888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1864045.3303114031</v>
      </c>
      <c r="D137" s="516">
        <f t="shared" ca="1" si="12"/>
        <v>1432855.2750166273</v>
      </c>
      <c r="E137" s="516">
        <f t="shared" ca="1" si="13"/>
        <v>431190.05529477587</v>
      </c>
      <c r="F137" s="516">
        <f t="shared" ca="1" si="14"/>
        <v>264095937.64008254</v>
      </c>
      <c r="G137" s="517">
        <v>47826</v>
      </c>
      <c r="H137" s="516">
        <f t="shared" ca="1" si="15"/>
        <v>7164.2763750831364</v>
      </c>
      <c r="I137" s="518">
        <f t="shared" ca="1" si="16"/>
        <v>95229.765970335822</v>
      </c>
      <c r="J137" s="530">
        <f t="shared" ca="1" si="18"/>
        <v>1966439.3726568222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1864045.3303114031</v>
      </c>
      <c r="D138" s="516">
        <f t="shared" ca="1" si="12"/>
        <v>1430519.6622171139</v>
      </c>
      <c r="E138" s="516">
        <f t="shared" ca="1" si="13"/>
        <v>433525.66809428926</v>
      </c>
      <c r="F138" s="516">
        <f t="shared" ca="1" si="14"/>
        <v>263662411.97198826</v>
      </c>
      <c r="G138" s="517">
        <v>47857</v>
      </c>
      <c r="H138" s="516">
        <f t="shared" ca="1" si="15"/>
        <v>7152.5983110855695</v>
      </c>
      <c r="I138" s="518">
        <f t="shared" ca="1" si="16"/>
        <v>98243.688802110701</v>
      </c>
      <c r="J138" s="530">
        <f t="shared" ca="1" si="18"/>
        <v>1969441.6174245994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1864045.3303114031</v>
      </c>
      <c r="D139" s="516">
        <f t="shared" ca="1" si="12"/>
        <v>1428171.3981816031</v>
      </c>
      <c r="E139" s="516">
        <f t="shared" ca="1" si="13"/>
        <v>435873.93212980009</v>
      </c>
      <c r="F139" s="516">
        <f t="shared" ca="1" si="14"/>
        <v>263226538.03985846</v>
      </c>
      <c r="G139" s="517">
        <v>47888</v>
      </c>
      <c r="H139" s="516">
        <f t="shared" ca="1" si="15"/>
        <v>7140.8569909080152</v>
      </c>
      <c r="I139" s="518">
        <f t="shared" ca="1" si="16"/>
        <v>98082.417253579624</v>
      </c>
      <c r="J139" s="530">
        <f t="shared" ca="1" si="18"/>
        <v>1969268.6045558909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1864045.3303114031</v>
      </c>
      <c r="D140" s="516">
        <f t="shared" ca="1" si="12"/>
        <v>1425810.4143825667</v>
      </c>
      <c r="E140" s="516">
        <f t="shared" ca="1" si="13"/>
        <v>438234.91592883645</v>
      </c>
      <c r="F140" s="516">
        <f t="shared" ca="1" si="14"/>
        <v>262788303.12392962</v>
      </c>
      <c r="G140" s="517">
        <v>47916</v>
      </c>
      <c r="H140" s="516">
        <f t="shared" ca="1" si="15"/>
        <v>7129.0520719128335</v>
      </c>
      <c r="I140" s="518">
        <f t="shared" ca="1" si="16"/>
        <v>88444.116781392426</v>
      </c>
      <c r="J140" s="530">
        <f t="shared" ca="1" si="18"/>
        <v>1959618.4991647084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1864045.3303114031</v>
      </c>
      <c r="D141" s="516">
        <f t="shared" ca="1" si="12"/>
        <v>1423436.6419212855</v>
      </c>
      <c r="E141" s="516">
        <f t="shared" ca="1" si="13"/>
        <v>440608.6883901176</v>
      </c>
      <c r="F141" s="516">
        <f t="shared" ca="1" si="14"/>
        <v>262347694.43553951</v>
      </c>
      <c r="G141" s="517">
        <v>47947</v>
      </c>
      <c r="H141" s="516">
        <f t="shared" ca="1" si="15"/>
        <v>7117.1832096064281</v>
      </c>
      <c r="I141" s="518">
        <f t="shared" ca="1" si="16"/>
        <v>97757.248762101794</v>
      </c>
      <c r="J141" s="530">
        <f t="shared" ca="1" si="18"/>
        <v>1968919.7622831115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1864045.3303114031</v>
      </c>
      <c r="D142" s="516">
        <f t="shared" ca="1" si="12"/>
        <v>1421050.0115258391</v>
      </c>
      <c r="E142" s="516">
        <f t="shared" ca="1" si="13"/>
        <v>442995.31878556404</v>
      </c>
      <c r="F142" s="516">
        <f t="shared" ca="1" si="14"/>
        <v>261904699.11675394</v>
      </c>
      <c r="G142" s="517">
        <v>47977</v>
      </c>
      <c r="H142" s="516">
        <f t="shared" ca="1" si="15"/>
        <v>7105.2500576291959</v>
      </c>
      <c r="I142" s="518">
        <f t="shared" ca="1" si="16"/>
        <v>94445.169996794211</v>
      </c>
      <c r="J142" s="530">
        <f t="shared" ca="1" si="18"/>
        <v>1965595.7503658268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1864045.3303114031</v>
      </c>
      <c r="D143" s="516">
        <f t="shared" ca="1" si="12"/>
        <v>1418650.4535490838</v>
      </c>
      <c r="E143" s="516">
        <f t="shared" ca="1" si="13"/>
        <v>445394.87676231936</v>
      </c>
      <c r="F143" s="516">
        <f t="shared" ca="1" si="14"/>
        <v>261459304.23999161</v>
      </c>
      <c r="G143" s="517">
        <v>48008</v>
      </c>
      <c r="H143" s="516">
        <f t="shared" ca="1" si="15"/>
        <v>7093.252267745419</v>
      </c>
      <c r="I143" s="518">
        <f t="shared" ca="1" si="16"/>
        <v>97428.548071432451</v>
      </c>
      <c r="J143" s="530">
        <f t="shared" ca="1" si="18"/>
        <v>1968567.1306505809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1864045.3303114031</v>
      </c>
      <c r="D144" s="516">
        <f t="shared" ca="1" si="12"/>
        <v>1416237.8979666212</v>
      </c>
      <c r="E144" s="516">
        <f t="shared" ca="1" si="13"/>
        <v>447807.43234478193</v>
      </c>
      <c r="F144" s="516">
        <f t="shared" ca="1" si="14"/>
        <v>261011496.80764681</v>
      </c>
      <c r="G144" s="517">
        <v>48038</v>
      </c>
      <c r="H144" s="516">
        <f t="shared" ca="1" si="15"/>
        <v>7081.1894898331057</v>
      </c>
      <c r="I144" s="518">
        <f t="shared" ca="1" si="16"/>
        <v>94125.349526396967</v>
      </c>
      <c r="J144" s="530">
        <f t="shared" ca="1" si="18"/>
        <v>1965251.8693276332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1864045.3303114031</v>
      </c>
      <c r="D145" s="516">
        <f t="shared" ca="1" si="12"/>
        <v>1413812.2743747537</v>
      </c>
      <c r="E145" s="516">
        <f t="shared" ca="1" si="13"/>
        <v>450233.05593664944</v>
      </c>
      <c r="F145" s="516">
        <f t="shared" ca="1" si="14"/>
        <v>260561263.75171018</v>
      </c>
      <c r="G145" s="517">
        <v>48069</v>
      </c>
      <c r="H145" s="516">
        <f t="shared" ca="1" si="15"/>
        <v>7069.0613718737686</v>
      </c>
      <c r="I145" s="518">
        <f t="shared" ca="1" si="16"/>
        <v>97096.276812444616</v>
      </c>
      <c r="J145" s="530">
        <f t="shared" ca="1" si="18"/>
        <v>1968210.6684957216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1864045.3303114031</v>
      </c>
      <c r="D146" s="516">
        <f t="shared" ca="1" si="12"/>
        <v>1411373.5119884303</v>
      </c>
      <c r="E146" s="516">
        <f t="shared" ca="1" si="13"/>
        <v>452671.81832297286</v>
      </c>
      <c r="F146" s="516">
        <f t="shared" ca="1" si="14"/>
        <v>260108591.93338719</v>
      </c>
      <c r="G146" s="517">
        <v>48100</v>
      </c>
      <c r="H146" s="516">
        <f t="shared" ca="1" si="15"/>
        <v>7056.8675599421513</v>
      </c>
      <c r="I146" s="518">
        <f t="shared" ca="1" si="16"/>
        <v>96928.790115636177</v>
      </c>
      <c r="J146" s="530">
        <f t="shared" ca="1" si="18"/>
        <v>1968030.9879869814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1864045.3303114031</v>
      </c>
      <c r="D147" s="516">
        <f t="shared" ca="1" si="12"/>
        <v>1408921.5396391808</v>
      </c>
      <c r="E147" s="516">
        <f t="shared" ca="1" si="13"/>
        <v>455123.79067222239</v>
      </c>
      <c r="F147" s="516">
        <f t="shared" ca="1" si="14"/>
        <v>259653468.14271498</v>
      </c>
      <c r="G147" s="517">
        <v>48130</v>
      </c>
      <c r="H147" s="516">
        <f t="shared" ca="1" si="15"/>
        <v>7044.607698195904</v>
      </c>
      <c r="I147" s="518">
        <f t="shared" ca="1" si="16"/>
        <v>93639.09309601938</v>
      </c>
      <c r="J147" s="530">
        <f t="shared" ca="1" si="18"/>
        <v>1964729.0311056185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1864045.3303114031</v>
      </c>
      <c r="D148" s="516">
        <f t="shared" ca="1" si="12"/>
        <v>1406456.2857730396</v>
      </c>
      <c r="E148" s="516">
        <f t="shared" ca="1" si="13"/>
        <v>457589.04453836358</v>
      </c>
      <c r="F148" s="516">
        <f t="shared" ca="1" si="14"/>
        <v>259195879.09817663</v>
      </c>
      <c r="G148" s="517">
        <v>48161</v>
      </c>
      <c r="H148" s="516">
        <f t="shared" ca="1" si="15"/>
        <v>7032.281428865198</v>
      </c>
      <c r="I148" s="518">
        <f t="shared" ca="1" si="16"/>
        <v>96591.090149089971</v>
      </c>
      <c r="J148" s="530">
        <f t="shared" ca="1" si="18"/>
        <v>1967668.7018893582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1864045.3303114031</v>
      </c>
      <c r="D149" s="516">
        <f t="shared" ca="1" si="12"/>
        <v>1403977.6784484568</v>
      </c>
      <c r="E149" s="516">
        <f t="shared" ca="1" si="13"/>
        <v>460067.65186294634</v>
      </c>
      <c r="F149" s="516">
        <f t="shared" ca="1" si="14"/>
        <v>258735811.44631368</v>
      </c>
      <c r="G149" s="517">
        <v>48191</v>
      </c>
      <c r="H149" s="516">
        <f t="shared" ca="1" si="15"/>
        <v>7019.8883922422838</v>
      </c>
      <c r="I149" s="518">
        <f t="shared" ca="1" si="16"/>
        <v>93310.516475343582</v>
      </c>
      <c r="J149" s="530">
        <f t="shared" ca="1" si="18"/>
        <v>1964375.7351789891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1864045.3303114031</v>
      </c>
      <c r="D150" s="516">
        <f t="shared" ca="1" si="12"/>
        <v>1401485.6453341991</v>
      </c>
      <c r="E150" s="516">
        <f t="shared" ca="1" si="13"/>
        <v>462559.68497720407</v>
      </c>
      <c r="F150" s="516">
        <f t="shared" ca="1" si="14"/>
        <v>258273251.76133648</v>
      </c>
      <c r="G150" s="517">
        <v>48222</v>
      </c>
      <c r="H150" s="516">
        <f t="shared" ca="1" si="15"/>
        <v>7007.4282266709952</v>
      </c>
      <c r="I150" s="518">
        <f t="shared" ca="1" si="16"/>
        <v>96249.721858028686</v>
      </c>
      <c r="J150" s="530">
        <f t="shared" ca="1" si="18"/>
        <v>1967302.4803961029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1864045.3303114031</v>
      </c>
      <c r="D151" s="516">
        <f t="shared" ca="1" si="12"/>
        <v>1398980.1137072393</v>
      </c>
      <c r="E151" s="516">
        <f t="shared" ca="1" si="13"/>
        <v>465065.21660416387</v>
      </c>
      <c r="F151" s="516">
        <f t="shared" ca="1" si="14"/>
        <v>257808186.5447323</v>
      </c>
      <c r="G151" s="517">
        <v>48253</v>
      </c>
      <c r="H151" s="516">
        <f t="shared" ca="1" si="15"/>
        <v>6994.9005685361963</v>
      </c>
      <c r="I151" s="518">
        <f t="shared" ca="1" si="16"/>
        <v>96077.649655217159</v>
      </c>
      <c r="J151" s="530">
        <f t="shared" ca="1" si="18"/>
        <v>1967117.8805351565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1864045.3303114031</v>
      </c>
      <c r="D152" s="516">
        <f t="shared" ca="1" si="12"/>
        <v>1396461.0104506332</v>
      </c>
      <c r="E152" s="516">
        <f t="shared" ca="1" si="13"/>
        <v>467584.3198607699</v>
      </c>
      <c r="F152" s="516">
        <f t="shared" ca="1" si="14"/>
        <v>257340602.22487155</v>
      </c>
      <c r="G152" s="517">
        <v>48282</v>
      </c>
      <c r="H152" s="516">
        <f t="shared" ca="1" si="15"/>
        <v>6982.3050522531667</v>
      </c>
      <c r="I152" s="518">
        <f t="shared" ca="1" si="16"/>
        <v>89717.248917566831</v>
      </c>
      <c r="J152" s="530">
        <f t="shared" ca="1" si="18"/>
        <v>1960744.8842812232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1864045.3303114031</v>
      </c>
      <c r="D153" s="516">
        <f t="shared" ca="1" si="12"/>
        <v>1393928.2620513877</v>
      </c>
      <c r="E153" s="516">
        <f t="shared" ca="1" si="13"/>
        <v>470117.06826001545</v>
      </c>
      <c r="F153" s="516">
        <f t="shared" ca="1" si="14"/>
        <v>256870485.15661153</v>
      </c>
      <c r="G153" s="517">
        <v>48313</v>
      </c>
      <c r="H153" s="516">
        <f t="shared" ca="1" si="15"/>
        <v>6969.6413102569386</v>
      </c>
      <c r="I153" s="518">
        <f t="shared" ca="1" si="16"/>
        <v>95730.704027652217</v>
      </c>
      <c r="J153" s="530">
        <f t="shared" ca="1" si="18"/>
        <v>1966745.6756493123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1864045.3303114031</v>
      </c>
      <c r="D154" s="516">
        <f t="shared" ca="1" si="12"/>
        <v>1391381.7945983126</v>
      </c>
      <c r="E154" s="516">
        <f t="shared" ca="1" si="13"/>
        <v>472663.53571309056</v>
      </c>
      <c r="F154" s="516">
        <f t="shared" ca="1" si="14"/>
        <v>256397821.62089846</v>
      </c>
      <c r="G154" s="517">
        <v>48343</v>
      </c>
      <c r="H154" s="516">
        <f t="shared" ca="1" si="15"/>
        <v>6956.9089729915631</v>
      </c>
      <c r="I154" s="518">
        <f t="shared" ca="1" si="16"/>
        <v>92473.37465638014</v>
      </c>
      <c r="J154" s="530">
        <f t="shared" ca="1" si="18"/>
        <v>1963475.6139407749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1864045.3303114031</v>
      </c>
      <c r="D155" s="516">
        <f t="shared" ca="1" si="12"/>
        <v>1388821.5337798668</v>
      </c>
      <c r="E155" s="516">
        <f t="shared" ca="1" si="13"/>
        <v>475223.79653153638</v>
      </c>
      <c r="F155" s="516">
        <f t="shared" ca="1" si="14"/>
        <v>255922597.82436693</v>
      </c>
      <c r="G155" s="517">
        <v>48374</v>
      </c>
      <c r="H155" s="516">
        <f t="shared" ca="1" si="15"/>
        <v>6944.1076688993335</v>
      </c>
      <c r="I155" s="518">
        <f t="shared" ca="1" si="16"/>
        <v>95379.989642974208</v>
      </c>
      <c r="J155" s="530">
        <f t="shared" ca="1" si="18"/>
        <v>1966369.4276232766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1864045.3303114031</v>
      </c>
      <c r="D156" s="516">
        <f t="shared" ca="1" si="12"/>
        <v>1386247.4048819875</v>
      </c>
      <c r="E156" s="516">
        <f t="shared" ca="1" si="13"/>
        <v>477797.92542941566</v>
      </c>
      <c r="F156" s="516">
        <f t="shared" ca="1" si="14"/>
        <v>255444799.89893752</v>
      </c>
      <c r="G156" s="517">
        <v>48404</v>
      </c>
      <c r="H156" s="516">
        <f t="shared" ca="1" si="15"/>
        <v>6931.2370244099375</v>
      </c>
      <c r="I156" s="518">
        <f t="shared" ca="1" si="16"/>
        <v>92132.135216772091</v>
      </c>
      <c r="J156" s="530">
        <f t="shared" ca="1" si="18"/>
        <v>1963108.7025525852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1864045.3303114031</v>
      </c>
      <c r="D157" s="516">
        <f t="shared" ca="1" si="12"/>
        <v>1383659.3327859116</v>
      </c>
      <c r="E157" s="516">
        <f t="shared" ca="1" si="13"/>
        <v>480385.99752549152</v>
      </c>
      <c r="F157" s="516">
        <f t="shared" ca="1" si="14"/>
        <v>254964413.90141204</v>
      </c>
      <c r="G157" s="517">
        <v>48435</v>
      </c>
      <c r="H157" s="516">
        <f t="shared" ca="1" si="15"/>
        <v>6918.2966639295582</v>
      </c>
      <c r="I157" s="518">
        <f t="shared" ca="1" si="16"/>
        <v>95025.465562404745</v>
      </c>
      <c r="J157" s="530">
        <f t="shared" ca="1" si="18"/>
        <v>1965989.0925377375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1864045.3303114031</v>
      </c>
      <c r="D158" s="516">
        <f t="shared" ca="1" si="12"/>
        <v>1381057.2419659819</v>
      </c>
      <c r="E158" s="516">
        <f t="shared" ca="1" si="13"/>
        <v>482988.08834542125</v>
      </c>
      <c r="F158" s="516">
        <f t="shared" ca="1" si="14"/>
        <v>254481425.81306663</v>
      </c>
      <c r="G158" s="517">
        <v>48466</v>
      </c>
      <c r="H158" s="516">
        <f t="shared" ca="1" si="15"/>
        <v>6905.2862098299092</v>
      </c>
      <c r="I158" s="518">
        <f t="shared" ca="1" si="16"/>
        <v>94846.761971325264</v>
      </c>
      <c r="J158" s="530">
        <f t="shared" ca="1" si="18"/>
        <v>1965797.3784925584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1864045.3303114031</v>
      </c>
      <c r="D159" s="516">
        <f t="shared" ca="1" si="12"/>
        <v>1378441.0564874443</v>
      </c>
      <c r="E159" s="516">
        <f t="shared" ca="1" si="13"/>
        <v>485604.27382395882</v>
      </c>
      <c r="F159" s="516">
        <f t="shared" ca="1" si="14"/>
        <v>253995821.53924268</v>
      </c>
      <c r="G159" s="517">
        <v>48496</v>
      </c>
      <c r="H159" s="516">
        <f t="shared" ca="1" si="15"/>
        <v>6892.2052824372213</v>
      </c>
      <c r="I159" s="518">
        <f t="shared" ca="1" si="16"/>
        <v>91613.313292703984</v>
      </c>
      <c r="J159" s="530">
        <f t="shared" ca="1" si="18"/>
        <v>1962550.8488865444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1864045.3303114031</v>
      </c>
      <c r="D160" s="516">
        <f t="shared" ca="1" si="12"/>
        <v>1375810.7000042312</v>
      </c>
      <c r="E160" s="516">
        <f t="shared" ca="1" si="13"/>
        <v>488234.63030717196</v>
      </c>
      <c r="F160" s="516">
        <f t="shared" ca="1" si="14"/>
        <v>253507586.90893552</v>
      </c>
      <c r="G160" s="517">
        <v>48527</v>
      </c>
      <c r="H160" s="516">
        <f t="shared" ca="1" si="15"/>
        <v>6879.0535000211557</v>
      </c>
      <c r="I160" s="518">
        <f t="shared" ca="1" si="16"/>
        <v>94486.445612598269</v>
      </c>
      <c r="J160" s="530">
        <f t="shared" ca="1" si="18"/>
        <v>1965410.8294240225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1864045.3303114031</v>
      </c>
      <c r="D161" s="516">
        <f t="shared" ca="1" si="12"/>
        <v>1373166.095756734</v>
      </c>
      <c r="E161" s="516">
        <f t="shared" ca="1" si="13"/>
        <v>490879.23455466912</v>
      </c>
      <c r="F161" s="516">
        <f t="shared" ca="1" si="14"/>
        <v>253016707.67438084</v>
      </c>
      <c r="G161" s="517">
        <v>48557</v>
      </c>
      <c r="H161" s="516">
        <f t="shared" ca="1" si="15"/>
        <v>6865.8304787836705</v>
      </c>
      <c r="I161" s="518">
        <f t="shared" ca="1" si="16"/>
        <v>91262.731287216782</v>
      </c>
      <c r="J161" s="530">
        <f t="shared" ca="1" si="18"/>
        <v>1962173.8920774036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1864045.3303114031</v>
      </c>
      <c r="D162" s="516">
        <f t="shared" ca="1" si="12"/>
        <v>1370507.1665695629</v>
      </c>
      <c r="E162" s="516">
        <f t="shared" ca="1" si="13"/>
        <v>493538.16374184028</v>
      </c>
      <c r="F162" s="516">
        <f t="shared" ca="1" si="14"/>
        <v>252523169.51063901</v>
      </c>
      <c r="G162" s="517">
        <v>48588</v>
      </c>
      <c r="H162" s="516">
        <f t="shared" ca="1" si="15"/>
        <v>6852.5358328478142</v>
      </c>
      <c r="I162" s="518">
        <f t="shared" ca="1" si="16"/>
        <v>94122.215254869661</v>
      </c>
      <c r="J162" s="530">
        <f t="shared" ca="1" si="18"/>
        <v>1965020.0813991204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1864045.3303114031</v>
      </c>
      <c r="D163" s="516">
        <f t="shared" ca="1" si="12"/>
        <v>1367833.8348492947</v>
      </c>
      <c r="E163" s="516">
        <f t="shared" ca="1" si="13"/>
        <v>496211.4954621084</v>
      </c>
      <c r="F163" s="516">
        <f t="shared" ca="1" si="14"/>
        <v>252026958.01517689</v>
      </c>
      <c r="G163" s="517">
        <v>48619</v>
      </c>
      <c r="H163" s="516">
        <f t="shared" ca="1" si="15"/>
        <v>6839.1691742464736</v>
      </c>
      <c r="I163" s="518">
        <f t="shared" ca="1" si="16"/>
        <v>93938.619057957709</v>
      </c>
      <c r="J163" s="530">
        <f t="shared" ca="1" si="18"/>
        <v>1964823.1185436074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1864045.3303114031</v>
      </c>
      <c r="D164" s="516">
        <f t="shared" ca="1" si="12"/>
        <v>1365146.0225822083</v>
      </c>
      <c r="E164" s="516">
        <f t="shared" ca="1" si="13"/>
        <v>498899.30772919487</v>
      </c>
      <c r="F164" s="516">
        <f t="shared" ca="1" si="14"/>
        <v>251528058.70744771</v>
      </c>
      <c r="G164" s="517">
        <v>48647</v>
      </c>
      <c r="H164" s="516">
        <f t="shared" ca="1" si="15"/>
        <v>6825.730112911041</v>
      </c>
      <c r="I164" s="518">
        <f t="shared" ca="1" si="16"/>
        <v>84681.057893099423</v>
      </c>
      <c r="J164" s="530">
        <f t="shared" ca="1" si="18"/>
        <v>1955552.1183174136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1864045.3303114031</v>
      </c>
      <c r="D165" s="516">
        <f t="shared" ca="1" si="12"/>
        <v>1362443.6513320084</v>
      </c>
      <c r="E165" s="516">
        <f t="shared" ca="1" si="13"/>
        <v>501601.67897939472</v>
      </c>
      <c r="F165" s="516">
        <f t="shared" ca="1" si="14"/>
        <v>251026457.02846831</v>
      </c>
      <c r="G165" s="517">
        <v>48678</v>
      </c>
      <c r="H165" s="516">
        <f t="shared" ca="1" si="15"/>
        <v>6812.2182566600422</v>
      </c>
      <c r="I165" s="518">
        <f t="shared" ca="1" si="16"/>
        <v>93568.43783917054</v>
      </c>
      <c r="J165" s="530">
        <f t="shared" ca="1" si="18"/>
        <v>1964425.9864072336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1864045.3303114031</v>
      </c>
      <c r="D166" s="516">
        <f t="shared" ca="1" si="12"/>
        <v>1359726.6422375368</v>
      </c>
      <c r="E166" s="516">
        <f t="shared" ca="1" si="13"/>
        <v>504318.6880738663</v>
      </c>
      <c r="F166" s="516">
        <f t="shared" ca="1" si="14"/>
        <v>250522138.34039444</v>
      </c>
      <c r="G166" s="517">
        <v>48708</v>
      </c>
      <c r="H166" s="516">
        <f t="shared" ca="1" si="15"/>
        <v>6798.6332111876845</v>
      </c>
      <c r="I166" s="518">
        <f t="shared" ca="1" si="16"/>
        <v>90369.524530248586</v>
      </c>
      <c r="J166" s="530">
        <f t="shared" ca="1" si="18"/>
        <v>1961213.4880528394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1864045.3303114031</v>
      </c>
      <c r="D167" s="516">
        <f t="shared" ca="1" si="12"/>
        <v>1356994.9160104699</v>
      </c>
      <c r="E167" s="516">
        <f t="shared" ca="1" si="13"/>
        <v>507050.41430093325</v>
      </c>
      <c r="F167" s="516">
        <f t="shared" ca="1" si="14"/>
        <v>250015087.92609352</v>
      </c>
      <c r="G167" s="517">
        <v>48739</v>
      </c>
      <c r="H167" s="516">
        <f t="shared" ca="1" si="15"/>
        <v>6784.9745800523497</v>
      </c>
      <c r="I167" s="518">
        <f t="shared" ca="1" si="16"/>
        <v>93194.235462626733</v>
      </c>
      <c r="J167" s="530">
        <f t="shared" ca="1" si="18"/>
        <v>1964024.5403540821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1864045.3303114031</v>
      </c>
      <c r="D168" s="516">
        <f t="shared" ca="1" si="12"/>
        <v>1354248.3929330066</v>
      </c>
      <c r="E168" s="516">
        <f t="shared" ca="1" si="13"/>
        <v>509796.93737839651</v>
      </c>
      <c r="F168" s="516">
        <f t="shared" ca="1" si="14"/>
        <v>249505290.98871511</v>
      </c>
      <c r="G168" s="517">
        <v>48769</v>
      </c>
      <c r="H168" s="516">
        <f t="shared" ca="1" si="15"/>
        <v>6771.2419646650333</v>
      </c>
      <c r="I168" s="518">
        <f t="shared" ca="1" si="16"/>
        <v>90005.431653393665</v>
      </c>
      <c r="J168" s="530">
        <f t="shared" ca="1" si="18"/>
        <v>1960822.0039294618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1864045.3303114031</v>
      </c>
      <c r="D169" s="516">
        <f t="shared" ca="1" si="12"/>
        <v>1351486.9928555402</v>
      </c>
      <c r="E169" s="516">
        <f t="shared" ca="1" si="13"/>
        <v>512558.3374558629</v>
      </c>
      <c r="F169" s="516">
        <f t="shared" ca="1" si="14"/>
        <v>248992732.65125924</v>
      </c>
      <c r="G169" s="517">
        <v>48800</v>
      </c>
      <c r="H169" s="516">
        <f t="shared" ca="1" si="15"/>
        <v>6757.4349642777015</v>
      </c>
      <c r="I169" s="518">
        <f t="shared" ca="1" si="16"/>
        <v>92815.968247802011</v>
      </c>
      <c r="J169" s="530">
        <f t="shared" ca="1" si="18"/>
        <v>1963618.7335234829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1864045.3303114031</v>
      </c>
      <c r="D170" s="516">
        <f t="shared" ca="1" si="12"/>
        <v>1348710.6351943209</v>
      </c>
      <c r="E170" s="516">
        <f t="shared" ca="1" si="13"/>
        <v>515334.69511708221</v>
      </c>
      <c r="F170" s="516">
        <f t="shared" ca="1" si="14"/>
        <v>248477397.95614216</v>
      </c>
      <c r="G170" s="517">
        <v>48831</v>
      </c>
      <c r="H170" s="516">
        <f t="shared" ca="1" si="15"/>
        <v>6743.553175971605</v>
      </c>
      <c r="I170" s="518">
        <f t="shared" ca="1" si="16"/>
        <v>92625.296546268437</v>
      </c>
      <c r="J170" s="530">
        <f t="shared" ca="1" si="18"/>
        <v>1963414.1800336433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1864045.3303114031</v>
      </c>
      <c r="D171" s="516">
        <f t="shared" ca="1" si="12"/>
        <v>1345919.2389291034</v>
      </c>
      <c r="E171" s="516">
        <f t="shared" ca="1" si="13"/>
        <v>518126.09138229978</v>
      </c>
      <c r="F171" s="516">
        <f t="shared" ca="1" si="14"/>
        <v>247959271.86475986</v>
      </c>
      <c r="G171" s="517">
        <v>48861</v>
      </c>
      <c r="H171" s="516">
        <f t="shared" ca="1" si="15"/>
        <v>6729.5961946455172</v>
      </c>
      <c r="I171" s="518">
        <f t="shared" ca="1" si="16"/>
        <v>89451.863264211162</v>
      </c>
      <c r="J171" s="530">
        <f t="shared" ca="1" si="18"/>
        <v>1960226.78977026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1864045.3303114031</v>
      </c>
      <c r="D172" s="516">
        <f t="shared" ca="1" si="12"/>
        <v>1343112.7226007825</v>
      </c>
      <c r="E172" s="516">
        <f t="shared" ca="1" si="13"/>
        <v>520932.60771062062</v>
      </c>
      <c r="F172" s="516">
        <f t="shared" ca="1" si="14"/>
        <v>247438339.25704923</v>
      </c>
      <c r="G172" s="517">
        <v>48892</v>
      </c>
      <c r="H172" s="516">
        <f t="shared" ca="1" si="15"/>
        <v>6715.5636130039129</v>
      </c>
      <c r="I172" s="518">
        <f t="shared" ca="1" si="16"/>
        <v>92240.849133690659</v>
      </c>
      <c r="J172" s="530">
        <f t="shared" ca="1" si="18"/>
        <v>1963001.7430580975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1864045.3303114031</v>
      </c>
      <c r="D173" s="516">
        <f t="shared" ca="1" si="12"/>
        <v>1340291.0043090167</v>
      </c>
      <c r="E173" s="516">
        <f t="shared" ca="1" si="13"/>
        <v>523754.3260023864</v>
      </c>
      <c r="F173" s="516">
        <f t="shared" ca="1" si="14"/>
        <v>246914584.93104684</v>
      </c>
      <c r="G173" s="517">
        <v>48922</v>
      </c>
      <c r="H173" s="516">
        <f t="shared" ca="1" si="15"/>
        <v>6701.4550215450836</v>
      </c>
      <c r="I173" s="518">
        <f t="shared" ca="1" si="16"/>
        <v>89077.802132537719</v>
      </c>
      <c r="J173" s="530">
        <f t="shared" ca="1" si="18"/>
        <v>1959824.587465486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1864045.3303114031</v>
      </c>
      <c r="D174" s="516">
        <f t="shared" ca="1" si="12"/>
        <v>1337454.001709837</v>
      </c>
      <c r="E174" s="516">
        <f t="shared" ca="1" si="13"/>
        <v>526591.32860156614</v>
      </c>
      <c r="F174" s="516">
        <f t="shared" ca="1" si="14"/>
        <v>246387993.60244527</v>
      </c>
      <c r="G174" s="517">
        <v>48953</v>
      </c>
      <c r="H174" s="516">
        <f t="shared" ca="1" si="15"/>
        <v>6687.2700085491851</v>
      </c>
      <c r="I174" s="518">
        <f t="shared" ca="1" si="16"/>
        <v>91852.225594349409</v>
      </c>
      <c r="J174" s="530">
        <f t="shared" ca="1" si="18"/>
        <v>1962584.8259143017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1864045.3303114031</v>
      </c>
      <c r="D175" s="516">
        <f t="shared" ca="1" si="12"/>
        <v>1334601.6320132453</v>
      </c>
      <c r="E175" s="516">
        <f t="shared" ca="1" si="13"/>
        <v>529443.69829815789</v>
      </c>
      <c r="F175" s="516">
        <f t="shared" ca="1" si="14"/>
        <v>245858549.90414712</v>
      </c>
      <c r="G175" s="517">
        <v>48984</v>
      </c>
      <c r="H175" s="516">
        <f t="shared" ca="1" si="15"/>
        <v>6673.0081600662261</v>
      </c>
      <c r="I175" s="518">
        <f t="shared" ca="1" si="16"/>
        <v>91656.333620109639</v>
      </c>
      <c r="J175" s="530">
        <f t="shared" ca="1" si="18"/>
        <v>1962374.6720915791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1864045.3303114031</v>
      </c>
      <c r="D176" s="516">
        <f t="shared" ref="D176:D239" ca="1" si="20">+F175*(($H$6/100)/$H$9)</f>
        <v>1331733.811980797</v>
      </c>
      <c r="E176" s="516">
        <f t="shared" ref="E176:E239" ca="1" si="21">+C176-D176</f>
        <v>532311.51833060617</v>
      </c>
      <c r="F176" s="516">
        <f t="shared" ref="F176:F239" ca="1" si="22">IF(F175&lt;1,0,+F175-E176)</f>
        <v>245326238.38581651</v>
      </c>
      <c r="G176" s="517">
        <v>49012</v>
      </c>
      <c r="H176" s="516">
        <f t="shared" ref="H176:H239" ca="1" si="23">+D176*$H$7/100</f>
        <v>6658.6690599039848</v>
      </c>
      <c r="I176" s="518">
        <f t="shared" ref="I176:I239" ca="1" si="24">+F175*$R$41*O176</f>
        <v>82608.472767793428</v>
      </c>
      <c r="J176" s="530">
        <f t="shared" ca="1" si="18"/>
        <v>1953312.4721391005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1864045.3303114031</v>
      </c>
      <c r="D177" s="516">
        <f t="shared" ca="1" si="20"/>
        <v>1328850.4579231727</v>
      </c>
      <c r="E177" s="516">
        <f t="shared" ca="1" si="21"/>
        <v>535194.8723882304</v>
      </c>
      <c r="F177" s="516">
        <f t="shared" ca="1" si="22"/>
        <v>244791043.51342827</v>
      </c>
      <c r="G177" s="517">
        <v>49043</v>
      </c>
      <c r="H177" s="516">
        <f t="shared" ca="1" si="23"/>
        <v>6644.2522896158634</v>
      </c>
      <c r="I177" s="518">
        <f t="shared" ca="1" si="24"/>
        <v>91261.360679523728</v>
      </c>
      <c r="J177" s="530">
        <f t="shared" ref="J177:J240" ca="1" si="26">+C177+H177+I177</f>
        <v>1961950.9432805427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1864045.3303114031</v>
      </c>
      <c r="D178" s="516">
        <f t="shared" ca="1" si="20"/>
        <v>1325951.4856977365</v>
      </c>
      <c r="E178" s="516">
        <f t="shared" ca="1" si="21"/>
        <v>538093.84461366665</v>
      </c>
      <c r="F178" s="516">
        <f t="shared" ca="1" si="22"/>
        <v>244252949.6688146</v>
      </c>
      <c r="G178" s="517">
        <v>49073</v>
      </c>
      <c r="H178" s="516">
        <f t="shared" ca="1" si="23"/>
        <v>6629.7574284886823</v>
      </c>
      <c r="I178" s="518">
        <f t="shared" ca="1" si="24"/>
        <v>88124.77566483416</v>
      </c>
      <c r="J178" s="530">
        <f t="shared" ca="1" si="26"/>
        <v>1958799.8634047259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1864045.3303114031</v>
      </c>
      <c r="D179" s="516">
        <f t="shared" ca="1" si="20"/>
        <v>1323036.8107060792</v>
      </c>
      <c r="E179" s="516">
        <f t="shared" ca="1" si="21"/>
        <v>541008.51960532391</v>
      </c>
      <c r="F179" s="516">
        <f t="shared" ca="1" si="22"/>
        <v>243711941.14920926</v>
      </c>
      <c r="G179" s="517">
        <v>49104</v>
      </c>
      <c r="H179" s="516">
        <f t="shared" ca="1" si="23"/>
        <v>6615.1840535303963</v>
      </c>
      <c r="I179" s="518">
        <f t="shared" ca="1" si="24"/>
        <v>90862.097276799017</v>
      </c>
      <c r="J179" s="530">
        <f t="shared" ca="1" si="26"/>
        <v>1961522.6116417325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1864045.3303114031</v>
      </c>
      <c r="D180" s="516">
        <f t="shared" ca="1" si="20"/>
        <v>1320106.3478915503</v>
      </c>
      <c r="E180" s="516">
        <f t="shared" ca="1" si="21"/>
        <v>543938.98241985287</v>
      </c>
      <c r="F180" s="516">
        <f t="shared" ca="1" si="22"/>
        <v>243168002.16678941</v>
      </c>
      <c r="G180" s="517">
        <v>49134</v>
      </c>
      <c r="H180" s="516">
        <f t="shared" ca="1" si="23"/>
        <v>6600.5317394577514</v>
      </c>
      <c r="I180" s="518">
        <f t="shared" ca="1" si="24"/>
        <v>87736.298813715315</v>
      </c>
      <c r="J180" s="530">
        <f t="shared" ca="1" si="26"/>
        <v>1958382.1608645762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1864045.3303114031</v>
      </c>
      <c r="D181" s="516">
        <f t="shared" ca="1" si="20"/>
        <v>1317160.011736776</v>
      </c>
      <c r="E181" s="516">
        <f t="shared" ca="1" si="21"/>
        <v>546885.31857462716</v>
      </c>
      <c r="F181" s="516">
        <f t="shared" ca="1" si="22"/>
        <v>242621116.84821478</v>
      </c>
      <c r="G181" s="517">
        <v>49165</v>
      </c>
      <c r="H181" s="516">
        <f t="shared" ca="1" si="23"/>
        <v>6585.8000586838798</v>
      </c>
      <c r="I181" s="518">
        <f t="shared" ca="1" si="24"/>
        <v>90458.496806045659</v>
      </c>
      <c r="J181" s="530">
        <f t="shared" ca="1" si="26"/>
        <v>1961089.6271761328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1864045.3303114031</v>
      </c>
      <c r="D182" s="516">
        <f t="shared" ca="1" si="20"/>
        <v>1314197.7162611634</v>
      </c>
      <c r="E182" s="516">
        <f t="shared" ca="1" si="21"/>
        <v>549847.61405023979</v>
      </c>
      <c r="F182" s="516">
        <f t="shared" ca="1" si="22"/>
        <v>242071269.23416454</v>
      </c>
      <c r="G182" s="517">
        <v>49196</v>
      </c>
      <c r="H182" s="516">
        <f t="shared" ca="1" si="23"/>
        <v>6570.9885813058172</v>
      </c>
      <c r="I182" s="518">
        <f t="shared" ca="1" si="24"/>
        <v>90255.055467535887</v>
      </c>
      <c r="J182" s="530">
        <f t="shared" ca="1" si="26"/>
        <v>1960871.374360245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1864045.3303114031</v>
      </c>
      <c r="D183" s="516">
        <f t="shared" ca="1" si="20"/>
        <v>1311219.3750183913</v>
      </c>
      <c r="E183" s="516">
        <f t="shared" ca="1" si="21"/>
        <v>552825.95529301185</v>
      </c>
      <c r="F183" s="516">
        <f t="shared" ca="1" si="22"/>
        <v>241518443.27887154</v>
      </c>
      <c r="G183" s="517">
        <v>49226</v>
      </c>
      <c r="H183" s="516">
        <f t="shared" ca="1" si="23"/>
        <v>6556.0968750919565</v>
      </c>
      <c r="I183" s="518">
        <f t="shared" ca="1" si="24"/>
        <v>87145.656924299226</v>
      </c>
      <c r="J183" s="530">
        <f t="shared" ca="1" si="26"/>
        <v>1957747.0841107944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1864045.3303114031</v>
      </c>
      <c r="D184" s="516">
        <f t="shared" ca="1" si="20"/>
        <v>1308224.9010938876</v>
      </c>
      <c r="E184" s="516">
        <f t="shared" ca="1" si="21"/>
        <v>555820.42921751551</v>
      </c>
      <c r="F184" s="516">
        <f t="shared" ca="1" si="22"/>
        <v>240962622.84965402</v>
      </c>
      <c r="G184" s="517">
        <v>49257</v>
      </c>
      <c r="H184" s="516">
        <f t="shared" ca="1" si="23"/>
        <v>6541.1245054694382</v>
      </c>
      <c r="I184" s="518">
        <f t="shared" ca="1" si="24"/>
        <v>89844.860899740204</v>
      </c>
      <c r="J184" s="530">
        <f t="shared" ca="1" si="26"/>
        <v>1960431.3157166126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1864045.3303114031</v>
      </c>
      <c r="D185" s="516">
        <f t="shared" ca="1" si="20"/>
        <v>1305214.2071022927</v>
      </c>
      <c r="E185" s="516">
        <f t="shared" ca="1" si="21"/>
        <v>558831.12320911046</v>
      </c>
      <c r="F185" s="516">
        <f t="shared" ca="1" si="22"/>
        <v>240403791.7264449</v>
      </c>
      <c r="G185" s="517">
        <v>49287</v>
      </c>
      <c r="H185" s="516">
        <f t="shared" ca="1" si="23"/>
        <v>6526.0710355114634</v>
      </c>
      <c r="I185" s="518">
        <f t="shared" ca="1" si="24"/>
        <v>86746.544225875434</v>
      </c>
      <c r="J185" s="530">
        <f t="shared" ca="1" si="26"/>
        <v>1957317.9455727902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1864045.3303114031</v>
      </c>
      <c r="D186" s="516">
        <f t="shared" ca="1" si="20"/>
        <v>1302187.20518491</v>
      </c>
      <c r="E186" s="516">
        <f t="shared" ca="1" si="21"/>
        <v>561858.12512649316</v>
      </c>
      <c r="F186" s="516">
        <f t="shared" ca="1" si="22"/>
        <v>239841933.60131842</v>
      </c>
      <c r="G186" s="517">
        <v>49318</v>
      </c>
      <c r="H186" s="516">
        <f t="shared" ca="1" si="23"/>
        <v>6510.9360259245495</v>
      </c>
      <c r="I186" s="518">
        <f t="shared" ca="1" si="24"/>
        <v>89430.210522237496</v>
      </c>
      <c r="J186" s="530">
        <f t="shared" ca="1" si="26"/>
        <v>1959986.4768595651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1864045.3303114031</v>
      </c>
      <c r="D187" s="516">
        <f t="shared" ca="1" si="20"/>
        <v>1299143.8070071414</v>
      </c>
      <c r="E187" s="516">
        <f t="shared" ca="1" si="21"/>
        <v>564901.52330426173</v>
      </c>
      <c r="F187" s="516">
        <f t="shared" ca="1" si="22"/>
        <v>239277032.07801417</v>
      </c>
      <c r="G187" s="517">
        <v>49349</v>
      </c>
      <c r="H187" s="516">
        <f t="shared" ca="1" si="23"/>
        <v>6495.7190350357068</v>
      </c>
      <c r="I187" s="518">
        <f t="shared" ca="1" si="24"/>
        <v>89221.19929969043</v>
      </c>
      <c r="J187" s="530">
        <f t="shared" ca="1" si="26"/>
        <v>1959762.2486461294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1864045.3303114031</v>
      </c>
      <c r="D188" s="516">
        <f t="shared" ca="1" si="20"/>
        <v>1296083.92375591</v>
      </c>
      <c r="E188" s="516">
        <f t="shared" ca="1" si="21"/>
        <v>567961.40655549313</v>
      </c>
      <c r="F188" s="516">
        <f t="shared" ca="1" si="22"/>
        <v>238709070.67145866</v>
      </c>
      <c r="G188" s="517">
        <v>49377</v>
      </c>
      <c r="H188" s="516">
        <f t="shared" ca="1" si="23"/>
        <v>6480.4196187795496</v>
      </c>
      <c r="I188" s="518">
        <f t="shared" ca="1" si="24"/>
        <v>80397.08277821276</v>
      </c>
      <c r="J188" s="530">
        <f t="shared" ca="1" si="26"/>
        <v>1950922.8327083956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1864045.3303114031</v>
      </c>
      <c r="D189" s="516">
        <f t="shared" ca="1" si="20"/>
        <v>1293007.4661370679</v>
      </c>
      <c r="E189" s="516">
        <f t="shared" ca="1" si="21"/>
        <v>571037.86417433526</v>
      </c>
      <c r="F189" s="516">
        <f t="shared" ca="1" si="22"/>
        <v>238138032.80728433</v>
      </c>
      <c r="G189" s="517">
        <v>49408</v>
      </c>
      <c r="H189" s="516">
        <f t="shared" ca="1" si="23"/>
        <v>6465.0373306853398</v>
      </c>
      <c r="I189" s="518">
        <f t="shared" ca="1" si="24"/>
        <v>88799.77428978261</v>
      </c>
      <c r="J189" s="530">
        <f t="shared" ca="1" si="26"/>
        <v>1959310.1419318712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1864045.3303114031</v>
      </c>
      <c r="D190" s="516">
        <f t="shared" ca="1" si="20"/>
        <v>1289914.3443727901</v>
      </c>
      <c r="E190" s="516">
        <f t="shared" ca="1" si="21"/>
        <v>574130.98593861307</v>
      </c>
      <c r="F190" s="516">
        <f t="shared" ca="1" si="22"/>
        <v>237563901.82134572</v>
      </c>
      <c r="G190" s="517">
        <v>49438</v>
      </c>
      <c r="H190" s="516">
        <f t="shared" ca="1" si="23"/>
        <v>6449.5717218639502</v>
      </c>
      <c r="I190" s="518">
        <f t="shared" ca="1" si="24"/>
        <v>85729.691810622346</v>
      </c>
      <c r="J190" s="530">
        <f t="shared" ca="1" si="26"/>
        <v>1956224.5938438894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1864045.3303114031</v>
      </c>
      <c r="D191" s="516">
        <f t="shared" ca="1" si="20"/>
        <v>1286804.468198956</v>
      </c>
      <c r="E191" s="516">
        <f t="shared" ca="1" si="21"/>
        <v>577240.86211244715</v>
      </c>
      <c r="F191" s="516">
        <f t="shared" ca="1" si="22"/>
        <v>236986660.95923328</v>
      </c>
      <c r="G191" s="517">
        <v>49469</v>
      </c>
      <c r="H191" s="516">
        <f t="shared" ca="1" si="23"/>
        <v>6434.0223409947803</v>
      </c>
      <c r="I191" s="518">
        <f t="shared" ca="1" si="24"/>
        <v>88373.771477540606</v>
      </c>
      <c r="J191" s="530">
        <f t="shared" ca="1" si="26"/>
        <v>1958853.1241299384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1864045.3303114031</v>
      </c>
      <c r="D192" s="516">
        <f t="shared" ca="1" si="20"/>
        <v>1283677.7468625137</v>
      </c>
      <c r="E192" s="516">
        <f t="shared" ca="1" si="21"/>
        <v>580367.58344888943</v>
      </c>
      <c r="F192" s="516">
        <f t="shared" ca="1" si="22"/>
        <v>236406293.3757844</v>
      </c>
      <c r="G192" s="517">
        <v>49499</v>
      </c>
      <c r="H192" s="516">
        <f t="shared" ca="1" si="23"/>
        <v>6418.3887343125689</v>
      </c>
      <c r="I192" s="518">
        <f t="shared" ca="1" si="24"/>
        <v>85315.197945323976</v>
      </c>
      <c r="J192" s="530">
        <f t="shared" ca="1" si="26"/>
        <v>1955778.9169910396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1864045.3303114031</v>
      </c>
      <c r="D193" s="516">
        <f t="shared" ca="1" si="20"/>
        <v>1280534.0891188323</v>
      </c>
      <c r="E193" s="516">
        <f t="shared" ca="1" si="21"/>
        <v>583511.24119257089</v>
      </c>
      <c r="F193" s="516">
        <f t="shared" ca="1" si="22"/>
        <v>235822782.13459182</v>
      </c>
      <c r="G193" s="517">
        <v>49530</v>
      </c>
      <c r="H193" s="516">
        <f t="shared" ca="1" si="23"/>
        <v>6402.6704455941617</v>
      </c>
      <c r="I193" s="518">
        <f t="shared" ca="1" si="24"/>
        <v>87943.141135791797</v>
      </c>
      <c r="J193" s="530">
        <f t="shared" ca="1" si="26"/>
        <v>1958391.1418927892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1864045.3303114031</v>
      </c>
      <c r="D194" s="516">
        <f t="shared" ca="1" si="20"/>
        <v>1277373.4032290392</v>
      </c>
      <c r="E194" s="516">
        <f t="shared" ca="1" si="21"/>
        <v>586671.92708236398</v>
      </c>
      <c r="F194" s="516">
        <f t="shared" ca="1" si="22"/>
        <v>235236110.20750946</v>
      </c>
      <c r="G194" s="517">
        <v>49561</v>
      </c>
      <c r="H194" s="516">
        <f t="shared" ca="1" si="23"/>
        <v>6386.8670161451955</v>
      </c>
      <c r="I194" s="518">
        <f t="shared" ca="1" si="24"/>
        <v>87726.074954068143</v>
      </c>
      <c r="J194" s="530">
        <f t="shared" ca="1" si="26"/>
        <v>1958158.2722816165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1864045.3303114031</v>
      </c>
      <c r="D195" s="516">
        <f t="shared" ca="1" si="20"/>
        <v>1274195.5969573429</v>
      </c>
      <c r="E195" s="516">
        <f t="shared" ca="1" si="21"/>
        <v>589849.73335406021</v>
      </c>
      <c r="F195" s="516">
        <f t="shared" ca="1" si="22"/>
        <v>234646260.4741554</v>
      </c>
      <c r="G195" s="517">
        <v>49591</v>
      </c>
      <c r="H195" s="516">
        <f t="shared" ca="1" si="23"/>
        <v>6370.9779847867148</v>
      </c>
      <c r="I195" s="518">
        <f t="shared" ca="1" si="24"/>
        <v>84684.999674703387</v>
      </c>
      <c r="J195" s="530">
        <f t="shared" ca="1" si="26"/>
        <v>1955101.3079708933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1864045.3303114031</v>
      </c>
      <c r="D196" s="516">
        <f t="shared" ca="1" si="20"/>
        <v>1271000.5775683417</v>
      </c>
      <c r="E196" s="516">
        <f t="shared" ca="1" si="21"/>
        <v>593044.7527430614</v>
      </c>
      <c r="F196" s="516">
        <f t="shared" ca="1" si="22"/>
        <v>234053215.72141233</v>
      </c>
      <c r="G196" s="517">
        <v>49622</v>
      </c>
      <c r="H196" s="516">
        <f t="shared" ca="1" si="23"/>
        <v>6355.0028878417088</v>
      </c>
      <c r="I196" s="518">
        <f t="shared" ca="1" si="24"/>
        <v>87288.408896385808</v>
      </c>
      <c r="J196" s="530">
        <f t="shared" ca="1" si="26"/>
        <v>1957688.7420956306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1864045.3303114031</v>
      </c>
      <c r="D197" s="516">
        <f t="shared" ca="1" si="20"/>
        <v>1267788.2518243168</v>
      </c>
      <c r="E197" s="516">
        <f t="shared" ca="1" si="21"/>
        <v>596257.07848708634</v>
      </c>
      <c r="F197" s="516">
        <f t="shared" ca="1" si="22"/>
        <v>233456958.64292523</v>
      </c>
      <c r="G197" s="517">
        <v>49652</v>
      </c>
      <c r="H197" s="516">
        <f t="shared" ca="1" si="23"/>
        <v>6338.9412591215842</v>
      </c>
      <c r="I197" s="518">
        <f t="shared" ca="1" si="24"/>
        <v>84259.157659708435</v>
      </c>
      <c r="J197" s="530">
        <f t="shared" ca="1" si="26"/>
        <v>1954643.4292302332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1864045.3303114031</v>
      </c>
      <c r="D198" s="516">
        <f t="shared" ca="1" si="20"/>
        <v>1264558.5259825117</v>
      </c>
      <c r="E198" s="516">
        <f t="shared" ca="1" si="21"/>
        <v>599486.80432889145</v>
      </c>
      <c r="F198" s="516">
        <f t="shared" ca="1" si="22"/>
        <v>232857471.83859634</v>
      </c>
      <c r="G198" s="517">
        <v>49683</v>
      </c>
      <c r="H198" s="516">
        <f t="shared" ca="1" si="23"/>
        <v>6322.7926299125584</v>
      </c>
      <c r="I198" s="518">
        <f t="shared" ca="1" si="24"/>
        <v>86845.988615168171</v>
      </c>
      <c r="J198" s="530">
        <f t="shared" ca="1" si="26"/>
        <v>1957214.1115564839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1864045.3303114031</v>
      </c>
      <c r="D199" s="516">
        <f t="shared" ca="1" si="20"/>
        <v>1261311.3057923969</v>
      </c>
      <c r="E199" s="516">
        <f t="shared" ca="1" si="21"/>
        <v>602734.02451900626</v>
      </c>
      <c r="F199" s="516">
        <f t="shared" ca="1" si="22"/>
        <v>232254737.81407735</v>
      </c>
      <c r="G199" s="517">
        <v>49714</v>
      </c>
      <c r="H199" s="516">
        <f t="shared" ca="1" si="23"/>
        <v>6306.5565289619844</v>
      </c>
      <c r="I199" s="518">
        <f t="shared" ca="1" si="24"/>
        <v>86622.979523957838</v>
      </c>
      <c r="J199" s="530">
        <f t="shared" ca="1" si="26"/>
        <v>1956974.8663643231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1864045.3303114031</v>
      </c>
      <c r="D200" s="516">
        <f t="shared" ca="1" si="20"/>
        <v>1258046.496492919</v>
      </c>
      <c r="E200" s="516">
        <f t="shared" ca="1" si="21"/>
        <v>605998.8338184841</v>
      </c>
      <c r="F200" s="516">
        <f t="shared" ca="1" si="22"/>
        <v>231648738.98025885</v>
      </c>
      <c r="G200" s="517">
        <v>49743</v>
      </c>
      <c r="H200" s="516">
        <f t="shared" ca="1" si="23"/>
        <v>6290.2324824645948</v>
      </c>
      <c r="I200" s="518">
        <f t="shared" ca="1" si="24"/>
        <v>80824.6487592989</v>
      </c>
      <c r="J200" s="530">
        <f t="shared" ca="1" si="26"/>
        <v>1951160.2115531666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1864045.3303114031</v>
      </c>
      <c r="D201" s="516">
        <f t="shared" ca="1" si="20"/>
        <v>1254764.0028097355</v>
      </c>
      <c r="E201" s="516">
        <f t="shared" ca="1" si="21"/>
        <v>609281.32750166766</v>
      </c>
      <c r="F201" s="516">
        <f t="shared" ca="1" si="22"/>
        <v>231039457.6527572</v>
      </c>
      <c r="G201" s="517">
        <v>49774</v>
      </c>
      <c r="H201" s="516">
        <f t="shared" ca="1" si="23"/>
        <v>6273.820014048677</v>
      </c>
      <c r="I201" s="518">
        <f t="shared" ca="1" si="24"/>
        <v>86173.330900656278</v>
      </c>
      <c r="J201" s="530">
        <f t="shared" ca="1" si="26"/>
        <v>1956492.481226108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1864045.3303114031</v>
      </c>
      <c r="D202" s="516">
        <f t="shared" ca="1" si="20"/>
        <v>1251463.7289524348</v>
      </c>
      <c r="E202" s="516">
        <f t="shared" ca="1" si="21"/>
        <v>612581.6013589683</v>
      </c>
      <c r="F202" s="516">
        <f t="shared" ca="1" si="22"/>
        <v>230426876.05139822</v>
      </c>
      <c r="G202" s="517">
        <v>49804</v>
      </c>
      <c r="H202" s="516">
        <f t="shared" ca="1" si="23"/>
        <v>6257.3186447621738</v>
      </c>
      <c r="I202" s="518">
        <f t="shared" ca="1" si="24"/>
        <v>83174.204754992577</v>
      </c>
      <c r="J202" s="530">
        <f t="shared" ca="1" si="26"/>
        <v>1953476.853711158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1864045.3303114031</v>
      </c>
      <c r="D203" s="516">
        <f t="shared" ca="1" si="20"/>
        <v>1248145.5786117404</v>
      </c>
      <c r="E203" s="516">
        <f t="shared" ca="1" si="21"/>
        <v>615899.75169966277</v>
      </c>
      <c r="F203" s="516">
        <f t="shared" ca="1" si="22"/>
        <v>229810976.29969856</v>
      </c>
      <c r="G203" s="517">
        <v>49835</v>
      </c>
      <c r="H203" s="516">
        <f t="shared" ca="1" si="23"/>
        <v>6240.7278930587017</v>
      </c>
      <c r="I203" s="518">
        <f t="shared" ca="1" si="24"/>
        <v>85718.797891120121</v>
      </c>
      <c r="J203" s="530">
        <f t="shared" ca="1" si="26"/>
        <v>1956004.856095582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1864045.3303114031</v>
      </c>
      <c r="D204" s="516">
        <f t="shared" ca="1" si="20"/>
        <v>1244809.4549567006</v>
      </c>
      <c r="E204" s="516">
        <f t="shared" ca="1" si="21"/>
        <v>619235.87535470258</v>
      </c>
      <c r="F204" s="516">
        <f t="shared" ca="1" si="22"/>
        <v>229191740.42434385</v>
      </c>
      <c r="G204" s="517">
        <v>49865</v>
      </c>
      <c r="H204" s="516">
        <f t="shared" ca="1" si="23"/>
        <v>6224.0472747835029</v>
      </c>
      <c r="I204" s="518">
        <f t="shared" ca="1" si="24"/>
        <v>82731.951467891471</v>
      </c>
      <c r="J204" s="530">
        <f t="shared" ca="1" si="26"/>
        <v>1953001.3290540781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1864045.3303114031</v>
      </c>
      <c r="D205" s="516">
        <f t="shared" ca="1" si="20"/>
        <v>1241455.2606318626</v>
      </c>
      <c r="E205" s="516">
        <f t="shared" ca="1" si="21"/>
        <v>622590.06967954058</v>
      </c>
      <c r="F205" s="516">
        <f t="shared" ca="1" si="22"/>
        <v>228569150.35466433</v>
      </c>
      <c r="G205" s="517">
        <v>49896</v>
      </c>
      <c r="H205" s="516">
        <f t="shared" ca="1" si="23"/>
        <v>6207.2763031593131</v>
      </c>
      <c r="I205" s="518">
        <f t="shared" ca="1" si="24"/>
        <v>85259.3274378559</v>
      </c>
      <c r="J205" s="530">
        <f t="shared" ca="1" si="26"/>
        <v>1955511.9340524185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1864045.3303114031</v>
      </c>
      <c r="D206" s="516">
        <f t="shared" ca="1" si="20"/>
        <v>1238082.8977544317</v>
      </c>
      <c r="E206" s="516">
        <f t="shared" ca="1" si="21"/>
        <v>625962.43255697144</v>
      </c>
      <c r="F206" s="516">
        <f t="shared" ca="1" si="22"/>
        <v>227943187.92210737</v>
      </c>
      <c r="G206" s="517">
        <v>49927</v>
      </c>
      <c r="H206" s="516">
        <f t="shared" ca="1" si="23"/>
        <v>6190.4144887721586</v>
      </c>
      <c r="I206" s="518">
        <f t="shared" ca="1" si="24"/>
        <v>85027.723931935121</v>
      </c>
      <c r="J206" s="530">
        <f t="shared" ca="1" si="26"/>
        <v>1955263.4687321105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1864045.3303114031</v>
      </c>
      <c r="D207" s="516">
        <f t="shared" ca="1" si="20"/>
        <v>1234692.2679114148</v>
      </c>
      <c r="E207" s="516">
        <f t="shared" ca="1" si="21"/>
        <v>629353.0623999883</v>
      </c>
      <c r="F207" s="516">
        <f t="shared" ca="1" si="22"/>
        <v>227313834.85970739</v>
      </c>
      <c r="G207" s="517">
        <v>49957</v>
      </c>
      <c r="H207" s="516">
        <f t="shared" ca="1" si="23"/>
        <v>6173.4613395570741</v>
      </c>
      <c r="I207" s="518">
        <f t="shared" ca="1" si="24"/>
        <v>82059.547651958652</v>
      </c>
      <c r="J207" s="530">
        <f t="shared" ca="1" si="26"/>
        <v>1952278.3393029189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1864045.3303114031</v>
      </c>
      <c r="D208" s="516">
        <f t="shared" ca="1" si="20"/>
        <v>1231283.2721567485</v>
      </c>
      <c r="E208" s="516">
        <f t="shared" ca="1" si="21"/>
        <v>632762.05815465469</v>
      </c>
      <c r="F208" s="516">
        <f t="shared" ca="1" si="22"/>
        <v>226681072.80155274</v>
      </c>
      <c r="G208" s="517">
        <v>49988</v>
      </c>
      <c r="H208" s="516">
        <f t="shared" ca="1" si="23"/>
        <v>6156.4163607837427</v>
      </c>
      <c r="I208" s="518">
        <f t="shared" ca="1" si="24"/>
        <v>84560.746567811148</v>
      </c>
      <c r="J208" s="530">
        <f t="shared" ca="1" si="26"/>
        <v>1954762.4932399981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1864045.3303114031</v>
      </c>
      <c r="D209" s="516">
        <f t="shared" ca="1" si="20"/>
        <v>1227855.8110084108</v>
      </c>
      <c r="E209" s="516">
        <f t="shared" ca="1" si="21"/>
        <v>636189.51930299238</v>
      </c>
      <c r="F209" s="516">
        <f t="shared" ca="1" si="22"/>
        <v>226044883.28224975</v>
      </c>
      <c r="G209" s="517">
        <v>50018</v>
      </c>
      <c r="H209" s="516">
        <f t="shared" ca="1" si="23"/>
        <v>6139.2790550420541</v>
      </c>
      <c r="I209" s="518">
        <f t="shared" ca="1" si="24"/>
        <v>81605.186208558982</v>
      </c>
      <c r="J209" s="530">
        <f t="shared" ca="1" si="26"/>
        <v>1951789.7955750041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1864045.3303114031</v>
      </c>
      <c r="D210" s="516">
        <f t="shared" ca="1" si="20"/>
        <v>1224409.7844455196</v>
      </c>
      <c r="E210" s="516">
        <f t="shared" ca="1" si="21"/>
        <v>639635.54586588359</v>
      </c>
      <c r="F210" s="516">
        <f t="shared" ca="1" si="22"/>
        <v>225405247.73638386</v>
      </c>
      <c r="G210" s="517">
        <v>50049</v>
      </c>
      <c r="H210" s="516">
        <f t="shared" ca="1" si="23"/>
        <v>6122.0489222275974</v>
      </c>
      <c r="I210" s="518">
        <f t="shared" ca="1" si="24"/>
        <v>84088.696580996897</v>
      </c>
      <c r="J210" s="530">
        <f t="shared" ca="1" si="26"/>
        <v>1954256.0758146278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1864045.3303114031</v>
      </c>
      <c r="D211" s="516">
        <f t="shared" ca="1" si="20"/>
        <v>1220945.0919054125</v>
      </c>
      <c r="E211" s="516">
        <f t="shared" ca="1" si="21"/>
        <v>643100.23840599065</v>
      </c>
      <c r="F211" s="516">
        <f t="shared" ca="1" si="22"/>
        <v>224762147.49797785</v>
      </c>
      <c r="G211" s="517">
        <v>50080</v>
      </c>
      <c r="H211" s="516">
        <f t="shared" ca="1" si="23"/>
        <v>6104.7254595270624</v>
      </c>
      <c r="I211" s="518">
        <f t="shared" ca="1" si="24"/>
        <v>83850.752157934781</v>
      </c>
      <c r="J211" s="530">
        <f t="shared" ca="1" si="26"/>
        <v>1954000.8079288648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1864045.3303114031</v>
      </c>
      <c r="D212" s="516">
        <f t="shared" ca="1" si="20"/>
        <v>1217461.6322807134</v>
      </c>
      <c r="E212" s="516">
        <f t="shared" ca="1" si="21"/>
        <v>646583.69803068973</v>
      </c>
      <c r="F212" s="516">
        <f t="shared" ca="1" si="22"/>
        <v>224115563.79994717</v>
      </c>
      <c r="G212" s="517">
        <v>50108</v>
      </c>
      <c r="H212" s="516">
        <f t="shared" ca="1" si="23"/>
        <v>6087.3081614035673</v>
      </c>
      <c r="I212" s="518">
        <f t="shared" ca="1" si="24"/>
        <v>75520.081559320548</v>
      </c>
      <c r="J212" s="530">
        <f t="shared" ca="1" si="26"/>
        <v>1945652.7200321271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1864045.3303114031</v>
      </c>
      <c r="D213" s="516">
        <f t="shared" ca="1" si="20"/>
        <v>1213959.3039163805</v>
      </c>
      <c r="E213" s="516">
        <f t="shared" ca="1" si="21"/>
        <v>650086.02639502264</v>
      </c>
      <c r="F213" s="516">
        <f t="shared" ca="1" si="22"/>
        <v>223465477.77355215</v>
      </c>
      <c r="G213" s="517">
        <v>50139</v>
      </c>
      <c r="H213" s="516">
        <f t="shared" ca="1" si="23"/>
        <v>6069.7965195819024</v>
      </c>
      <c r="I213" s="518">
        <f t="shared" ca="1" si="24"/>
        <v>83370.98973358034</v>
      </c>
      <c r="J213" s="530">
        <f t="shared" ca="1" si="26"/>
        <v>1953486.1165645653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1864045.3303114031</v>
      </c>
      <c r="D214" s="516">
        <f t="shared" ca="1" si="20"/>
        <v>1210438.0046067408</v>
      </c>
      <c r="E214" s="516">
        <f t="shared" ca="1" si="21"/>
        <v>653607.32570466236</v>
      </c>
      <c r="F214" s="516">
        <f t="shared" ca="1" si="22"/>
        <v>222811870.44784749</v>
      </c>
      <c r="G214" s="517">
        <v>50169</v>
      </c>
      <c r="H214" s="516">
        <f t="shared" ca="1" si="23"/>
        <v>6052.1900230337042</v>
      </c>
      <c r="I214" s="518">
        <f t="shared" ca="1" si="24"/>
        <v>80447.571998478757</v>
      </c>
      <c r="J214" s="530">
        <f t="shared" ca="1" si="26"/>
        <v>1950545.0923329156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1864045.3303114031</v>
      </c>
      <c r="D215" s="516">
        <f t="shared" ca="1" si="20"/>
        <v>1206897.6315925072</v>
      </c>
      <c r="E215" s="516">
        <f t="shared" ca="1" si="21"/>
        <v>657147.6987188959</v>
      </c>
      <c r="F215" s="516">
        <f t="shared" ca="1" si="22"/>
        <v>222154722.74912858</v>
      </c>
      <c r="G215" s="517">
        <v>50200</v>
      </c>
      <c r="H215" s="516">
        <f t="shared" ca="1" si="23"/>
        <v>6034.4881579625362</v>
      </c>
      <c r="I215" s="518">
        <f t="shared" ca="1" si="24"/>
        <v>82886.015806599258</v>
      </c>
      <c r="J215" s="530">
        <f t="shared" ca="1" si="26"/>
        <v>1952965.8342759649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1864045.3303114031</v>
      </c>
      <c r="D216" s="516">
        <f t="shared" ca="1" si="20"/>
        <v>1203338.0815577798</v>
      </c>
      <c r="E216" s="516">
        <f t="shared" ca="1" si="21"/>
        <v>660707.24875362334</v>
      </c>
      <c r="F216" s="516">
        <f t="shared" ca="1" si="22"/>
        <v>221494015.50037494</v>
      </c>
      <c r="G216" s="517">
        <v>50230</v>
      </c>
      <c r="H216" s="516">
        <f t="shared" ca="1" si="23"/>
        <v>6016.6904077888994</v>
      </c>
      <c r="I216" s="518">
        <f t="shared" ca="1" si="24"/>
        <v>79975.700189686293</v>
      </c>
      <c r="J216" s="530">
        <f t="shared" ca="1" si="26"/>
        <v>1950037.7209088784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1864045.3303114031</v>
      </c>
      <c r="D217" s="516">
        <f t="shared" ca="1" si="20"/>
        <v>1199759.2506270311</v>
      </c>
      <c r="E217" s="516">
        <f t="shared" ca="1" si="21"/>
        <v>664286.07968437206</v>
      </c>
      <c r="F217" s="516">
        <f t="shared" ca="1" si="22"/>
        <v>220829729.42069057</v>
      </c>
      <c r="G217" s="517">
        <v>50261</v>
      </c>
      <c r="H217" s="516">
        <f t="shared" ca="1" si="23"/>
        <v>5998.796253135155</v>
      </c>
      <c r="I217" s="518">
        <f t="shared" ca="1" si="24"/>
        <v>82395.773766139464</v>
      </c>
      <c r="J217" s="530">
        <f t="shared" ca="1" si="26"/>
        <v>1952439.9003306779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1864045.3303114031</v>
      </c>
      <c r="D218" s="516">
        <f t="shared" ca="1" si="20"/>
        <v>1196161.034362074</v>
      </c>
      <c r="E218" s="516">
        <f t="shared" ca="1" si="21"/>
        <v>667884.29594932916</v>
      </c>
      <c r="F218" s="516">
        <f t="shared" ca="1" si="22"/>
        <v>220161845.12474123</v>
      </c>
      <c r="G218" s="517">
        <v>50292</v>
      </c>
      <c r="H218" s="516">
        <f t="shared" ca="1" si="23"/>
        <v>5980.8051718103698</v>
      </c>
      <c r="I218" s="518">
        <f t="shared" ca="1" si="24"/>
        <v>82148.659344496875</v>
      </c>
      <c r="J218" s="530">
        <f t="shared" ca="1" si="26"/>
        <v>1952174.7948277104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1864045.3303114031</v>
      </c>
      <c r="D219" s="516">
        <f t="shared" ca="1" si="20"/>
        <v>1192543.3277590149</v>
      </c>
      <c r="E219" s="516">
        <f t="shared" ca="1" si="21"/>
        <v>671502.00255238824</v>
      </c>
      <c r="F219" s="516">
        <f t="shared" ca="1" si="22"/>
        <v>219490343.12218884</v>
      </c>
      <c r="G219" s="517">
        <v>50322</v>
      </c>
      <c r="H219" s="516">
        <f t="shared" ca="1" si="23"/>
        <v>5962.7166387950747</v>
      </c>
      <c r="I219" s="518">
        <f t="shared" ca="1" si="24"/>
        <v>79258.264244906823</v>
      </c>
      <c r="J219" s="530">
        <f t="shared" ca="1" si="26"/>
        <v>1949266.3111951051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1864045.3303114031</v>
      </c>
      <c r="D220" s="516">
        <f t="shared" ca="1" si="20"/>
        <v>1188906.0252451897</v>
      </c>
      <c r="E220" s="516">
        <f t="shared" ca="1" si="21"/>
        <v>675139.30506621348</v>
      </c>
      <c r="F220" s="516">
        <f t="shared" ca="1" si="22"/>
        <v>218815203.81712261</v>
      </c>
      <c r="G220" s="517">
        <v>50353</v>
      </c>
      <c r="H220" s="516">
        <f t="shared" ca="1" si="23"/>
        <v>5944.5301262259482</v>
      </c>
      <c r="I220" s="518">
        <f t="shared" ca="1" si="24"/>
        <v>81650.407641454236</v>
      </c>
      <c r="J220" s="530">
        <f t="shared" ca="1" si="26"/>
        <v>1951640.2680790832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1864045.3303114031</v>
      </c>
      <c r="D221" s="516">
        <f t="shared" ca="1" si="20"/>
        <v>1185249.0206760808</v>
      </c>
      <c r="E221" s="516">
        <f t="shared" ca="1" si="21"/>
        <v>678796.30963532231</v>
      </c>
      <c r="F221" s="516">
        <f t="shared" ca="1" si="22"/>
        <v>218136407.5074873</v>
      </c>
      <c r="G221" s="517">
        <v>50383</v>
      </c>
      <c r="H221" s="516">
        <f t="shared" ca="1" si="23"/>
        <v>5926.2451033804045</v>
      </c>
      <c r="I221" s="518">
        <f t="shared" ca="1" si="24"/>
        <v>78773.473374164139</v>
      </c>
      <c r="J221" s="530">
        <f t="shared" ca="1" si="26"/>
        <v>1948745.0487889478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1864045.3303114031</v>
      </c>
      <c r="D222" s="516">
        <f t="shared" ca="1" si="20"/>
        <v>1181572.207332223</v>
      </c>
      <c r="E222" s="516">
        <f t="shared" ca="1" si="21"/>
        <v>682473.12297918019</v>
      </c>
      <c r="F222" s="516">
        <f t="shared" ca="1" si="22"/>
        <v>217453934.3845081</v>
      </c>
      <c r="G222" s="517">
        <v>50414</v>
      </c>
      <c r="H222" s="516">
        <f t="shared" ca="1" si="23"/>
        <v>5907.8610366611147</v>
      </c>
      <c r="I222" s="518">
        <f t="shared" ca="1" si="24"/>
        <v>81146.743592785264</v>
      </c>
      <c r="J222" s="530">
        <f t="shared" ca="1" si="26"/>
        <v>1951099.9349408494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1864045.3303114031</v>
      </c>
      <c r="D223" s="516">
        <f t="shared" ca="1" si="20"/>
        <v>1177875.4779160856</v>
      </c>
      <c r="E223" s="516">
        <f t="shared" ca="1" si="21"/>
        <v>686169.85239531752</v>
      </c>
      <c r="F223" s="516">
        <f t="shared" ca="1" si="22"/>
        <v>216767764.53211278</v>
      </c>
      <c r="G223" s="517">
        <v>50445</v>
      </c>
      <c r="H223" s="516">
        <f t="shared" ca="1" si="23"/>
        <v>5889.3773895804279</v>
      </c>
      <c r="I223" s="518">
        <f t="shared" ca="1" si="24"/>
        <v>80892.863591037007</v>
      </c>
      <c r="J223" s="530">
        <f t="shared" ca="1" si="26"/>
        <v>1950827.5712920206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1864045.3303114031</v>
      </c>
      <c r="D224" s="516">
        <f t="shared" ca="1" si="20"/>
        <v>1174158.7245489443</v>
      </c>
      <c r="E224" s="516">
        <f t="shared" ca="1" si="21"/>
        <v>689886.60576245887</v>
      </c>
      <c r="F224" s="516">
        <f t="shared" ca="1" si="22"/>
        <v>216077877.92635033</v>
      </c>
      <c r="G224" s="517">
        <v>50473</v>
      </c>
      <c r="H224" s="516">
        <f t="shared" ca="1" si="23"/>
        <v>5870.7936227447217</v>
      </c>
      <c r="I224" s="518">
        <f t="shared" ca="1" si="24"/>
        <v>72833.968882789879</v>
      </c>
      <c r="J224" s="530">
        <f t="shared" ca="1" si="26"/>
        <v>1942750.0928169377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1864045.3303114031</v>
      </c>
      <c r="D225" s="516">
        <f t="shared" ca="1" si="20"/>
        <v>1170421.8387677309</v>
      </c>
      <c r="E225" s="516">
        <f t="shared" ca="1" si="21"/>
        <v>693623.49154367228</v>
      </c>
      <c r="F225" s="516">
        <f t="shared" ca="1" si="22"/>
        <v>215384254.43480664</v>
      </c>
      <c r="G225" s="517">
        <v>50504</v>
      </c>
      <c r="H225" s="516">
        <f t="shared" ca="1" si="23"/>
        <v>5852.1091938386544</v>
      </c>
      <c r="I225" s="518">
        <f t="shared" ca="1" si="24"/>
        <v>80380.970588602315</v>
      </c>
      <c r="J225" s="530">
        <f t="shared" ca="1" si="26"/>
        <v>1950278.4100938442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1864045.3303114031</v>
      </c>
      <c r="D226" s="516">
        <f t="shared" ca="1" si="20"/>
        <v>1166664.7115218693</v>
      </c>
      <c r="E226" s="516">
        <f t="shared" ca="1" si="21"/>
        <v>697380.61878953385</v>
      </c>
      <c r="F226" s="516">
        <f t="shared" ca="1" si="22"/>
        <v>214686873.81601712</v>
      </c>
      <c r="G226" s="517">
        <v>50534</v>
      </c>
      <c r="H226" s="516">
        <f t="shared" ca="1" si="23"/>
        <v>5833.3235576093466</v>
      </c>
      <c r="I226" s="518">
        <f t="shared" ca="1" si="24"/>
        <v>77538.331596530377</v>
      </c>
      <c r="J226" s="530">
        <f t="shared" ca="1" si="26"/>
        <v>1947416.9854655429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1864045.3303114031</v>
      </c>
      <c r="D227" s="516">
        <f t="shared" ca="1" si="20"/>
        <v>1162887.2331700928</v>
      </c>
      <c r="E227" s="516">
        <f t="shared" ca="1" si="21"/>
        <v>701158.09714131034</v>
      </c>
      <c r="F227" s="516">
        <f t="shared" ca="1" si="22"/>
        <v>213985715.71887583</v>
      </c>
      <c r="G227" s="517">
        <v>50565</v>
      </c>
      <c r="H227" s="516">
        <f t="shared" ca="1" si="23"/>
        <v>5814.436165850464</v>
      </c>
      <c r="I227" s="518">
        <f t="shared" ca="1" si="24"/>
        <v>79863.517059558362</v>
      </c>
      <c r="J227" s="530">
        <f t="shared" ca="1" si="26"/>
        <v>1949723.2835368118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1864045.3303114031</v>
      </c>
      <c r="D228" s="516">
        <f t="shared" ca="1" si="20"/>
        <v>1159089.2934772442</v>
      </c>
      <c r="E228" s="516">
        <f t="shared" ca="1" si="21"/>
        <v>704956.03683415893</v>
      </c>
      <c r="F228" s="516">
        <f t="shared" ca="1" si="22"/>
        <v>213280759.68204167</v>
      </c>
      <c r="G228" s="517">
        <v>50595</v>
      </c>
      <c r="H228" s="516">
        <f t="shared" ca="1" si="23"/>
        <v>5795.4464673862212</v>
      </c>
      <c r="I228" s="518">
        <f t="shared" ca="1" si="24"/>
        <v>77034.857658795299</v>
      </c>
      <c r="J228" s="530">
        <f t="shared" ca="1" si="26"/>
        <v>1946875.6344375848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1864045.3303114031</v>
      </c>
      <c r="D229" s="516">
        <f t="shared" ca="1" si="20"/>
        <v>1155270.7816110591</v>
      </c>
      <c r="E229" s="516">
        <f t="shared" ca="1" si="21"/>
        <v>708774.54870034405</v>
      </c>
      <c r="F229" s="516">
        <f t="shared" ca="1" si="22"/>
        <v>212571985.13334134</v>
      </c>
      <c r="G229" s="517">
        <v>50626</v>
      </c>
      <c r="H229" s="516">
        <f t="shared" ca="1" si="23"/>
        <v>5776.3539080552955</v>
      </c>
      <c r="I229" s="518">
        <f t="shared" ca="1" si="24"/>
        <v>79340.442601719493</v>
      </c>
      <c r="J229" s="530">
        <f t="shared" ca="1" si="26"/>
        <v>1949162.1268211778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1864045.3303114031</v>
      </c>
      <c r="D230" s="516">
        <f t="shared" ca="1" si="20"/>
        <v>1151431.5861389323</v>
      </c>
      <c r="E230" s="516">
        <f t="shared" ca="1" si="21"/>
        <v>712613.74417247088</v>
      </c>
      <c r="F230" s="516">
        <f t="shared" ca="1" si="22"/>
        <v>211859371.38916886</v>
      </c>
      <c r="G230" s="517">
        <v>50657</v>
      </c>
      <c r="H230" s="516">
        <f t="shared" ca="1" si="23"/>
        <v>5757.1579306946614</v>
      </c>
      <c r="I230" s="518">
        <f t="shared" ca="1" si="24"/>
        <v>79076.77846960297</v>
      </c>
      <c r="J230" s="530">
        <f t="shared" ca="1" si="26"/>
        <v>1948879.2667117009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1864045.3303114031</v>
      </c>
      <c r="D231" s="516">
        <f t="shared" ca="1" si="20"/>
        <v>1147571.5950246647</v>
      </c>
      <c r="E231" s="516">
        <f t="shared" ca="1" si="21"/>
        <v>716473.73528673849</v>
      </c>
      <c r="F231" s="516">
        <f t="shared" ca="1" si="22"/>
        <v>211142897.65388212</v>
      </c>
      <c r="G231" s="517">
        <v>50687</v>
      </c>
      <c r="H231" s="516">
        <f t="shared" ca="1" si="23"/>
        <v>5737.8579751233228</v>
      </c>
      <c r="I231" s="518">
        <f t="shared" ca="1" si="24"/>
        <v>76269.373700100783</v>
      </c>
      <c r="J231" s="530">
        <f t="shared" ca="1" si="26"/>
        <v>1946052.5619866271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1864045.3303114031</v>
      </c>
      <c r="D232" s="516">
        <f t="shared" ca="1" si="20"/>
        <v>1143690.6956251948</v>
      </c>
      <c r="E232" s="516">
        <f t="shared" ca="1" si="21"/>
        <v>720354.63468620833</v>
      </c>
      <c r="F232" s="516">
        <f t="shared" ca="1" si="22"/>
        <v>210422543.01919591</v>
      </c>
      <c r="G232" s="517">
        <v>50718</v>
      </c>
      <c r="H232" s="516">
        <f t="shared" ca="1" si="23"/>
        <v>5718.4534781259745</v>
      </c>
      <c r="I232" s="518">
        <f t="shared" ca="1" si="24"/>
        <v>78545.15792724413</v>
      </c>
      <c r="J232" s="530">
        <f t="shared" ca="1" si="26"/>
        <v>1948308.9417167734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1864045.3303114031</v>
      </c>
      <c r="D233" s="516">
        <f t="shared" ca="1" si="20"/>
        <v>1139788.7746873111</v>
      </c>
      <c r="E233" s="516">
        <f t="shared" ca="1" si="21"/>
        <v>724256.555624092</v>
      </c>
      <c r="F233" s="516">
        <f t="shared" ca="1" si="22"/>
        <v>209698286.46357182</v>
      </c>
      <c r="G233" s="517">
        <v>50748</v>
      </c>
      <c r="H233" s="516">
        <f t="shared" ca="1" si="23"/>
        <v>5698.9438734365558</v>
      </c>
      <c r="I233" s="518">
        <f t="shared" ca="1" si="24"/>
        <v>75752.115486910523</v>
      </c>
      <c r="J233" s="530">
        <f t="shared" ca="1" si="26"/>
        <v>1945496.3896717504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1864045.3303114031</v>
      </c>
      <c r="D234" s="516">
        <f t="shared" ca="1" si="20"/>
        <v>1135865.7183443473</v>
      </c>
      <c r="E234" s="516">
        <f t="shared" ca="1" si="21"/>
        <v>728179.61196705583</v>
      </c>
      <c r="F234" s="516">
        <f t="shared" ca="1" si="22"/>
        <v>208970106.85160476</v>
      </c>
      <c r="G234" s="517">
        <v>50779</v>
      </c>
      <c r="H234" s="516">
        <f t="shared" ca="1" si="23"/>
        <v>5679.3285917217363</v>
      </c>
      <c r="I234" s="518">
        <f t="shared" ca="1" si="24"/>
        <v>78007.762564448698</v>
      </c>
      <c r="J234" s="530">
        <f t="shared" ca="1" si="26"/>
        <v>1947732.4214675736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1864045.3303114031</v>
      </c>
      <c r="D235" s="516">
        <f t="shared" ca="1" si="20"/>
        <v>1131921.4121128591</v>
      </c>
      <c r="E235" s="516">
        <f t="shared" ca="1" si="21"/>
        <v>732123.91819854407</v>
      </c>
      <c r="F235" s="516">
        <f t="shared" ca="1" si="22"/>
        <v>208237982.9334062</v>
      </c>
      <c r="G235" s="517">
        <v>50810</v>
      </c>
      <c r="H235" s="516">
        <f t="shared" ca="1" si="23"/>
        <v>5659.6070605642954</v>
      </c>
      <c r="I235" s="518">
        <f t="shared" ca="1" si="24"/>
        <v>77736.879748796971</v>
      </c>
      <c r="J235" s="530">
        <f t="shared" ca="1" si="26"/>
        <v>1947441.8171207644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1864045.3303114031</v>
      </c>
      <c r="D236" s="516">
        <f t="shared" ca="1" si="20"/>
        <v>1127955.7408892836</v>
      </c>
      <c r="E236" s="516">
        <f t="shared" ca="1" si="21"/>
        <v>736089.58942211955</v>
      </c>
      <c r="F236" s="516">
        <f t="shared" ca="1" si="22"/>
        <v>207501893.3439841</v>
      </c>
      <c r="G236" s="517">
        <v>50838</v>
      </c>
      <c r="H236" s="516">
        <f t="shared" ca="1" si="23"/>
        <v>5639.7787044464176</v>
      </c>
      <c r="I236" s="518">
        <f t="shared" ca="1" si="24"/>
        <v>69967.962265624476</v>
      </c>
      <c r="J236" s="530">
        <f t="shared" ca="1" si="26"/>
        <v>1939653.0712814741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1864045.3303114031</v>
      </c>
      <c r="D237" s="516">
        <f t="shared" ca="1" si="20"/>
        <v>1123968.5889465807</v>
      </c>
      <c r="E237" s="516">
        <f t="shared" ca="1" si="21"/>
        <v>740076.74136482249</v>
      </c>
      <c r="F237" s="516">
        <f t="shared" ca="1" si="22"/>
        <v>206761816.60261926</v>
      </c>
      <c r="G237" s="517">
        <v>50869</v>
      </c>
      <c r="H237" s="516">
        <f t="shared" ca="1" si="23"/>
        <v>5619.8429447329036</v>
      </c>
      <c r="I237" s="518">
        <f t="shared" ca="1" si="24"/>
        <v>77190.704323962083</v>
      </c>
      <c r="J237" s="530">
        <f t="shared" ca="1" si="26"/>
        <v>1946855.8775800981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1864045.3303114031</v>
      </c>
      <c r="D238" s="516">
        <f t="shared" ca="1" si="20"/>
        <v>1119959.8399308543</v>
      </c>
      <c r="E238" s="516">
        <f t="shared" ca="1" si="21"/>
        <v>744085.49038054887</v>
      </c>
      <c r="F238" s="516">
        <f t="shared" ca="1" si="22"/>
        <v>206017731.11223871</v>
      </c>
      <c r="G238" s="517">
        <v>50899</v>
      </c>
      <c r="H238" s="516">
        <f t="shared" ca="1" si="23"/>
        <v>5599.7991996542714</v>
      </c>
      <c r="I238" s="518">
        <f t="shared" ca="1" si="24"/>
        <v>74434.253976942928</v>
      </c>
      <c r="J238" s="530">
        <f t="shared" ca="1" si="26"/>
        <v>1944079.3834880004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1864045.3303114031</v>
      </c>
      <c r="D239" s="516">
        <f t="shared" ca="1" si="20"/>
        <v>1115929.3768579597</v>
      </c>
      <c r="E239" s="516">
        <f t="shared" ca="1" si="21"/>
        <v>748115.95345344348</v>
      </c>
      <c r="F239" s="516">
        <f t="shared" ca="1" si="22"/>
        <v>205269615.15878525</v>
      </c>
      <c r="G239" s="517">
        <v>50930</v>
      </c>
      <c r="H239" s="516">
        <f t="shared" ca="1" si="23"/>
        <v>5579.6468842897984</v>
      </c>
      <c r="I239" s="518">
        <f t="shared" ca="1" si="24"/>
        <v>76638.595973752788</v>
      </c>
      <c r="J239" s="530">
        <f t="shared" ca="1" si="26"/>
        <v>1946263.5731694456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1864045.3303114031</v>
      </c>
      <c r="D240" s="516">
        <f t="shared" ref="D240:D303" ca="1" si="28">+F239*(($H$6/100)/$H$9)</f>
        <v>1111877.0821100869</v>
      </c>
      <c r="E240" s="516">
        <f t="shared" ref="E240:E303" ca="1" si="29">+C240-D240</f>
        <v>752168.24820131622</v>
      </c>
      <c r="F240" s="516">
        <f t="shared" ref="F240:F303" ca="1" si="30">IF(F239&lt;1,0,+F239-E240)</f>
        <v>204517446.91058394</v>
      </c>
      <c r="G240" s="517">
        <v>50960</v>
      </c>
      <c r="H240" s="516">
        <f t="shared" ref="H240:H303" ca="1" si="31">+D240*$H$7/100</f>
        <v>5559.3854105504342</v>
      </c>
      <c r="I240" s="518">
        <f t="shared" ref="I240:I303" ca="1" si="32">+F239*$R$41*O240</f>
        <v>73897.061457162679</v>
      </c>
      <c r="J240" s="530">
        <f t="shared" ca="1" si="26"/>
        <v>1943501.7771791164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1864045.3303114031</v>
      </c>
      <c r="D241" s="516">
        <f t="shared" ca="1" si="28"/>
        <v>1107802.8374323298</v>
      </c>
      <c r="E241" s="516">
        <f t="shared" ca="1" si="29"/>
        <v>756242.49287907337</v>
      </c>
      <c r="F241" s="516">
        <f t="shared" ca="1" si="30"/>
        <v>203761204.41770488</v>
      </c>
      <c r="G241" s="517">
        <v>50991</v>
      </c>
      <c r="H241" s="516">
        <f t="shared" ca="1" si="31"/>
        <v>5539.0141871616488</v>
      </c>
      <c r="I241" s="518">
        <f t="shared" ca="1" si="32"/>
        <v>76080.490250737217</v>
      </c>
      <c r="J241" s="530">
        <f t="shared" ref="J241:J304" ca="1" si="34">+C241+H241+I241</f>
        <v>1945664.8347493019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1864045.3303114031</v>
      </c>
      <c r="D242" s="516">
        <f t="shared" ca="1" si="28"/>
        <v>1103706.5239292348</v>
      </c>
      <c r="E242" s="516">
        <f t="shared" ca="1" si="29"/>
        <v>760338.80638216832</v>
      </c>
      <c r="F242" s="516">
        <f t="shared" ca="1" si="30"/>
        <v>203000865.6113227</v>
      </c>
      <c r="G242" s="517">
        <v>51022</v>
      </c>
      <c r="H242" s="516">
        <f t="shared" ca="1" si="31"/>
        <v>5518.5326196461738</v>
      </c>
      <c r="I242" s="518">
        <f t="shared" ca="1" si="32"/>
        <v>75799.168043386206</v>
      </c>
      <c r="J242" s="530">
        <f t="shared" ca="1" si="34"/>
        <v>1945363.0309744356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1864045.3303114031</v>
      </c>
      <c r="D243" s="516">
        <f t="shared" ca="1" si="28"/>
        <v>1099588.0220613314</v>
      </c>
      <c r="E243" s="516">
        <f t="shared" ca="1" si="29"/>
        <v>764457.30825007171</v>
      </c>
      <c r="F243" s="516">
        <f t="shared" ca="1" si="30"/>
        <v>202236408.30307263</v>
      </c>
      <c r="G243" s="517">
        <v>51052</v>
      </c>
      <c r="H243" s="516">
        <f t="shared" ca="1" si="31"/>
        <v>5497.9401103066575</v>
      </c>
      <c r="I243" s="518">
        <f t="shared" ca="1" si="32"/>
        <v>73080.311620076158</v>
      </c>
      <c r="J243" s="530">
        <f t="shared" ca="1" si="34"/>
        <v>1942623.5820417861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1864045.3303114031</v>
      </c>
      <c r="D244" s="516">
        <f t="shared" ca="1" si="28"/>
        <v>1095447.2116416434</v>
      </c>
      <c r="E244" s="516">
        <f t="shared" ca="1" si="29"/>
        <v>768598.11866975971</v>
      </c>
      <c r="F244" s="516">
        <f t="shared" ca="1" si="30"/>
        <v>201467810.18440288</v>
      </c>
      <c r="G244" s="517">
        <v>51083</v>
      </c>
      <c r="H244" s="516">
        <f t="shared" ca="1" si="31"/>
        <v>5477.2360582082174</v>
      </c>
      <c r="I244" s="518">
        <f t="shared" ca="1" si="32"/>
        <v>75231.943888743015</v>
      </c>
      <c r="J244" s="530">
        <f t="shared" ca="1" si="34"/>
        <v>1944754.5102583542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1864045.3303114031</v>
      </c>
      <c r="D245" s="516">
        <f t="shared" ca="1" si="28"/>
        <v>1091283.9718321823</v>
      </c>
      <c r="E245" s="516">
        <f t="shared" ca="1" si="29"/>
        <v>772761.35847922089</v>
      </c>
      <c r="F245" s="516">
        <f t="shared" ca="1" si="30"/>
        <v>200695048.82592365</v>
      </c>
      <c r="G245" s="517">
        <v>51113</v>
      </c>
      <c r="H245" s="516">
        <f t="shared" ca="1" si="31"/>
        <v>5456.4198591609111</v>
      </c>
      <c r="I245" s="518">
        <f t="shared" ca="1" si="32"/>
        <v>72528.411666385029</v>
      </c>
      <c r="J245" s="530">
        <f t="shared" ca="1" si="34"/>
        <v>1942030.1618369492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1864045.3303114031</v>
      </c>
      <c r="D246" s="516">
        <f t="shared" ca="1" si="28"/>
        <v>1087098.1811404198</v>
      </c>
      <c r="E246" s="516">
        <f t="shared" ca="1" si="29"/>
        <v>776947.14917098335</v>
      </c>
      <c r="F246" s="516">
        <f t="shared" ca="1" si="30"/>
        <v>199918101.67675266</v>
      </c>
      <c r="G246" s="517">
        <v>51144</v>
      </c>
      <c r="H246" s="516">
        <f t="shared" ca="1" si="31"/>
        <v>5435.4909057020986</v>
      </c>
      <c r="I246" s="518">
        <f t="shared" ca="1" si="32"/>
        <v>74658.558163243593</v>
      </c>
      <c r="J246" s="530">
        <f t="shared" ca="1" si="34"/>
        <v>1944139.3793803488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1864045.3303114031</v>
      </c>
      <c r="D247" s="516">
        <f t="shared" ca="1" si="28"/>
        <v>1082889.7174157435</v>
      </c>
      <c r="E247" s="516">
        <f t="shared" ca="1" si="29"/>
        <v>781155.61289565964</v>
      </c>
      <c r="F247" s="516">
        <f t="shared" ca="1" si="30"/>
        <v>199136946.06385699</v>
      </c>
      <c r="G247" s="517">
        <v>51175</v>
      </c>
      <c r="H247" s="516">
        <f t="shared" ca="1" si="31"/>
        <v>5414.4485870787175</v>
      </c>
      <c r="I247" s="518">
        <f t="shared" ca="1" si="32"/>
        <v>74369.533823751975</v>
      </c>
      <c r="J247" s="530">
        <f t="shared" ca="1" si="34"/>
        <v>1943829.3127222338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1864045.3303114031</v>
      </c>
      <c r="D248" s="516">
        <f t="shared" ca="1" si="28"/>
        <v>1078658.4578458921</v>
      </c>
      <c r="E248" s="516">
        <f t="shared" ca="1" si="29"/>
        <v>785386.87246551109</v>
      </c>
      <c r="F248" s="516">
        <f t="shared" ca="1" si="30"/>
        <v>198351559.19139147</v>
      </c>
      <c r="G248" s="517">
        <v>51204</v>
      </c>
      <c r="H248" s="516">
        <f t="shared" ca="1" si="31"/>
        <v>5393.29228922946</v>
      </c>
      <c r="I248" s="518">
        <f t="shared" ca="1" si="32"/>
        <v>69299.657230222219</v>
      </c>
      <c r="J248" s="530">
        <f t="shared" ca="1" si="34"/>
        <v>1938738.2798308549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1864045.3303114031</v>
      </c>
      <c r="D249" s="516">
        <f t="shared" ca="1" si="28"/>
        <v>1074404.2789533704</v>
      </c>
      <c r="E249" s="516">
        <f t="shared" ca="1" si="29"/>
        <v>789641.05135803274</v>
      </c>
      <c r="F249" s="516">
        <f t="shared" ca="1" si="30"/>
        <v>197561918.14003342</v>
      </c>
      <c r="G249" s="517">
        <v>51235</v>
      </c>
      <c r="H249" s="516">
        <f t="shared" ca="1" si="31"/>
        <v>5372.0213947668517</v>
      </c>
      <c r="I249" s="518">
        <f t="shared" ca="1" si="32"/>
        <v>73786.780019197613</v>
      </c>
      <c r="J249" s="530">
        <f t="shared" ca="1" si="34"/>
        <v>1943204.1317253676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1864045.3303114031</v>
      </c>
      <c r="D250" s="516">
        <f t="shared" ca="1" si="28"/>
        <v>1070127.0565918477</v>
      </c>
      <c r="E250" s="516">
        <f t="shared" ca="1" si="29"/>
        <v>793918.27371955547</v>
      </c>
      <c r="F250" s="516">
        <f t="shared" ca="1" si="30"/>
        <v>196767999.86631387</v>
      </c>
      <c r="G250" s="517">
        <v>51265</v>
      </c>
      <c r="H250" s="516">
        <f t="shared" ca="1" si="31"/>
        <v>5350.6352829592388</v>
      </c>
      <c r="I250" s="518">
        <f t="shared" ca="1" si="32"/>
        <v>71122.290530412021</v>
      </c>
      <c r="J250" s="530">
        <f t="shared" ca="1" si="34"/>
        <v>1940518.2561247745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1864045.3303114031</v>
      </c>
      <c r="D251" s="516">
        <f t="shared" ca="1" si="28"/>
        <v>1065826.6659425336</v>
      </c>
      <c r="E251" s="516">
        <f t="shared" ca="1" si="29"/>
        <v>798218.6643688695</v>
      </c>
      <c r="F251" s="516">
        <f t="shared" ca="1" si="30"/>
        <v>195969781.20194501</v>
      </c>
      <c r="G251" s="517">
        <v>51296</v>
      </c>
      <c r="H251" s="516">
        <f t="shared" ca="1" si="31"/>
        <v>5329.1333297126685</v>
      </c>
      <c r="I251" s="518">
        <f t="shared" ca="1" si="32"/>
        <v>73197.695950268753</v>
      </c>
      <c r="J251" s="530">
        <f t="shared" ca="1" si="34"/>
        <v>1942572.1595913845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1864045.3303114031</v>
      </c>
      <c r="D252" s="516">
        <f t="shared" ca="1" si="28"/>
        <v>1061502.9815105356</v>
      </c>
      <c r="E252" s="516">
        <f t="shared" ca="1" si="29"/>
        <v>802542.34880086756</v>
      </c>
      <c r="F252" s="516">
        <f t="shared" ca="1" si="30"/>
        <v>195167238.85314414</v>
      </c>
      <c r="G252" s="517">
        <v>51326</v>
      </c>
      <c r="H252" s="516">
        <f t="shared" ca="1" si="31"/>
        <v>5307.5149075526779</v>
      </c>
      <c r="I252" s="518">
        <f t="shared" ca="1" si="32"/>
        <v>70549.121232700185</v>
      </c>
      <c r="J252" s="530">
        <f t="shared" ca="1" si="34"/>
        <v>1939901.9664516561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1864045.3303114031</v>
      </c>
      <c r="D253" s="516">
        <f t="shared" ca="1" si="28"/>
        <v>1057155.8771211975</v>
      </c>
      <c r="E253" s="516">
        <f t="shared" ca="1" si="29"/>
        <v>806889.45319020562</v>
      </c>
      <c r="F253" s="516">
        <f t="shared" ca="1" si="30"/>
        <v>194360349.39995393</v>
      </c>
      <c r="G253" s="517">
        <v>51357</v>
      </c>
      <c r="H253" s="516">
        <f t="shared" ca="1" si="31"/>
        <v>5285.779385605988</v>
      </c>
      <c r="I253" s="518">
        <f t="shared" ca="1" si="32"/>
        <v>72602.212853369609</v>
      </c>
      <c r="J253" s="530">
        <f t="shared" ca="1" si="34"/>
        <v>1941933.3225503787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1864045.3303114031</v>
      </c>
      <c r="D254" s="516">
        <f t="shared" ca="1" si="28"/>
        <v>1052785.2259164171</v>
      </c>
      <c r="E254" s="516">
        <f t="shared" ca="1" si="29"/>
        <v>811260.10439498606</v>
      </c>
      <c r="F254" s="516">
        <f t="shared" ca="1" si="30"/>
        <v>193549089.29555896</v>
      </c>
      <c r="G254" s="517">
        <v>51388</v>
      </c>
      <c r="H254" s="516">
        <f t="shared" ca="1" si="31"/>
        <v>5263.9261295820852</v>
      </c>
      <c r="I254" s="518">
        <f t="shared" ca="1" si="32"/>
        <v>72302.049976782844</v>
      </c>
      <c r="J254" s="530">
        <f t="shared" ca="1" si="34"/>
        <v>1941611.3064177681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1864045.3303114031</v>
      </c>
      <c r="D255" s="516">
        <f t="shared" ca="1" si="28"/>
        <v>1048390.9003509444</v>
      </c>
      <c r="E255" s="516">
        <f t="shared" ca="1" si="29"/>
        <v>815654.42996045877</v>
      </c>
      <c r="F255" s="516">
        <f t="shared" ca="1" si="30"/>
        <v>192733434.8655985</v>
      </c>
      <c r="G255" s="517">
        <v>51418</v>
      </c>
      <c r="H255" s="516">
        <f t="shared" ca="1" si="31"/>
        <v>5241.9545017547216</v>
      </c>
      <c r="I255" s="518">
        <f t="shared" ca="1" si="32"/>
        <v>69677.672146401208</v>
      </c>
      <c r="J255" s="530">
        <f t="shared" ca="1" si="34"/>
        <v>1938964.9569595591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1864045.3303114031</v>
      </c>
      <c r="D256" s="516">
        <f t="shared" ca="1" si="28"/>
        <v>1043972.7721886586</v>
      </c>
      <c r="E256" s="516">
        <f t="shared" ca="1" si="29"/>
        <v>820072.55812274455</v>
      </c>
      <c r="F256" s="516">
        <f t="shared" ca="1" si="30"/>
        <v>191913362.30747575</v>
      </c>
      <c r="G256" s="517">
        <v>51449</v>
      </c>
      <c r="H256" s="516">
        <f t="shared" ca="1" si="31"/>
        <v>5219.8638609432928</v>
      </c>
      <c r="I256" s="518">
        <f t="shared" ca="1" si="32"/>
        <v>71696.837770002632</v>
      </c>
      <c r="J256" s="530">
        <f t="shared" ca="1" si="34"/>
        <v>1940962.0319423492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1864045.3303114031</v>
      </c>
      <c r="D257" s="516">
        <f t="shared" ca="1" si="28"/>
        <v>1039530.712498827</v>
      </c>
      <c r="E257" s="516">
        <f t="shared" ca="1" si="29"/>
        <v>824514.61781257612</v>
      </c>
      <c r="F257" s="516">
        <f t="shared" ca="1" si="30"/>
        <v>191088847.68966317</v>
      </c>
      <c r="G257" s="517">
        <v>51479</v>
      </c>
      <c r="H257" s="516">
        <f t="shared" ca="1" si="31"/>
        <v>5197.6535624941353</v>
      </c>
      <c r="I257" s="518">
        <f t="shared" ca="1" si="32"/>
        <v>69088.810430691257</v>
      </c>
      <c r="J257" s="530">
        <f t="shared" ca="1" si="34"/>
        <v>1938331.7943045886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1864045.3303114031</v>
      </c>
      <c r="D258" s="516">
        <f t="shared" ca="1" si="28"/>
        <v>1035064.5916523422</v>
      </c>
      <c r="E258" s="516">
        <f t="shared" ca="1" si="29"/>
        <v>828980.73865906091</v>
      </c>
      <c r="F258" s="516">
        <f t="shared" ca="1" si="30"/>
        <v>190259866.95100412</v>
      </c>
      <c r="G258" s="517">
        <v>51510</v>
      </c>
      <c r="H258" s="516">
        <f t="shared" ca="1" si="31"/>
        <v>5175.3229582617114</v>
      </c>
      <c r="I258" s="518">
        <f t="shared" ca="1" si="32"/>
        <v>71085.051340554695</v>
      </c>
      <c r="J258" s="530">
        <f t="shared" ca="1" si="34"/>
        <v>1940305.7046102195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1864045.3303114031</v>
      </c>
      <c r="D259" s="516">
        <f t="shared" ca="1" si="28"/>
        <v>1030574.279317939</v>
      </c>
      <c r="E259" s="516">
        <f t="shared" ca="1" si="29"/>
        <v>833471.05099346419</v>
      </c>
      <c r="F259" s="516">
        <f t="shared" ca="1" si="30"/>
        <v>189426395.90001065</v>
      </c>
      <c r="G259" s="517">
        <v>51541</v>
      </c>
      <c r="H259" s="516">
        <f t="shared" ca="1" si="31"/>
        <v>5152.871396589695</v>
      </c>
      <c r="I259" s="518">
        <f t="shared" ca="1" si="32"/>
        <v>70776.670505773523</v>
      </c>
      <c r="J259" s="530">
        <f t="shared" ca="1" si="34"/>
        <v>1939974.8722137664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1864045.3303114031</v>
      </c>
      <c r="D260" s="516">
        <f t="shared" ca="1" si="28"/>
        <v>1026059.644458391</v>
      </c>
      <c r="E260" s="516">
        <f t="shared" ca="1" si="29"/>
        <v>837985.68585301214</v>
      </c>
      <c r="F260" s="516">
        <f t="shared" ca="1" si="30"/>
        <v>188588410.21415764</v>
      </c>
      <c r="G260" s="517">
        <v>51569</v>
      </c>
      <c r="H260" s="516">
        <f t="shared" ca="1" si="31"/>
        <v>5130.2982222919554</v>
      </c>
      <c r="I260" s="518">
        <f t="shared" ca="1" si="32"/>
        <v>63647.269022403576</v>
      </c>
      <c r="J260" s="530">
        <f t="shared" ca="1" si="34"/>
        <v>1932822.8975560986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1864045.3303114031</v>
      </c>
      <c r="D261" s="516">
        <f t="shared" ca="1" si="28"/>
        <v>1021520.5553266873</v>
      </c>
      <c r="E261" s="516">
        <f t="shared" ca="1" si="29"/>
        <v>842524.77498471586</v>
      </c>
      <c r="F261" s="516">
        <f t="shared" ca="1" si="30"/>
        <v>187745885.43917292</v>
      </c>
      <c r="G261" s="517">
        <v>51600</v>
      </c>
      <c r="H261" s="516">
        <f t="shared" ca="1" si="31"/>
        <v>5107.6027766334364</v>
      </c>
      <c r="I261" s="518">
        <f t="shared" ca="1" si="32"/>
        <v>70154.888599666636</v>
      </c>
      <c r="J261" s="530">
        <f t="shared" ca="1" si="34"/>
        <v>1939307.821687703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1864045.3303114031</v>
      </c>
      <c r="D262" s="516">
        <f t="shared" ca="1" si="28"/>
        <v>1016956.8794621867</v>
      </c>
      <c r="E262" s="516">
        <f t="shared" ca="1" si="29"/>
        <v>847088.45084921643</v>
      </c>
      <c r="F262" s="516">
        <f t="shared" ca="1" si="30"/>
        <v>186898796.98832372</v>
      </c>
      <c r="G262" s="517">
        <v>51630</v>
      </c>
      <c r="H262" s="516">
        <f t="shared" ca="1" si="31"/>
        <v>5084.7843973109339</v>
      </c>
      <c r="I262" s="518">
        <f t="shared" ca="1" si="32"/>
        <v>67588.518758102247</v>
      </c>
      <c r="J262" s="530">
        <f t="shared" ca="1" si="34"/>
        <v>1936718.6334668165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1864045.3303114031</v>
      </c>
      <c r="D263" s="516">
        <f t="shared" ca="1" si="28"/>
        <v>1012368.4836867535</v>
      </c>
      <c r="E263" s="516">
        <f t="shared" ca="1" si="29"/>
        <v>851676.8466246496</v>
      </c>
      <c r="F263" s="516">
        <f t="shared" ca="1" si="30"/>
        <v>186047120.14169908</v>
      </c>
      <c r="G263" s="517">
        <v>51661</v>
      </c>
      <c r="H263" s="516">
        <f t="shared" ca="1" si="31"/>
        <v>5061.8424184337673</v>
      </c>
      <c r="I263" s="518">
        <f t="shared" ca="1" si="32"/>
        <v>69526.352479656416</v>
      </c>
      <c r="J263" s="530">
        <f t="shared" ca="1" si="34"/>
        <v>1938633.5252094935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1864045.3303114031</v>
      </c>
      <c r="D264" s="516">
        <f t="shared" ca="1" si="28"/>
        <v>1007755.23410087</v>
      </c>
      <c r="E264" s="516">
        <f t="shared" ca="1" si="29"/>
        <v>856290.09621053317</v>
      </c>
      <c r="F264" s="516">
        <f t="shared" ca="1" si="30"/>
        <v>185190830.04548854</v>
      </c>
      <c r="G264" s="517">
        <v>51691</v>
      </c>
      <c r="H264" s="516">
        <f t="shared" ca="1" si="31"/>
        <v>5038.7761705043495</v>
      </c>
      <c r="I264" s="518">
        <f t="shared" ca="1" si="32"/>
        <v>66976.963251011664</v>
      </c>
      <c r="J264" s="530">
        <f t="shared" ca="1" si="34"/>
        <v>1936061.0697329191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1864045.3303114031</v>
      </c>
      <c r="D265" s="516">
        <f t="shared" ca="1" si="28"/>
        <v>1003116.9960797296</v>
      </c>
      <c r="E265" s="516">
        <f t="shared" ca="1" si="29"/>
        <v>860928.33423167351</v>
      </c>
      <c r="F265" s="516">
        <f t="shared" ca="1" si="30"/>
        <v>184329901.71125686</v>
      </c>
      <c r="G265" s="517">
        <v>51722</v>
      </c>
      <c r="H265" s="516">
        <f t="shared" ca="1" si="31"/>
        <v>5015.5849803986484</v>
      </c>
      <c r="I265" s="518">
        <f t="shared" ca="1" si="32"/>
        <v>68890.988776921717</v>
      </c>
      <c r="J265" s="530">
        <f t="shared" ca="1" si="34"/>
        <v>1937951.9040687236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1864045.3303114031</v>
      </c>
      <c r="D266" s="516">
        <f t="shared" ca="1" si="28"/>
        <v>998453.63426930807</v>
      </c>
      <c r="E266" s="516">
        <f t="shared" ca="1" si="29"/>
        <v>865591.69604209508</v>
      </c>
      <c r="F266" s="516">
        <f t="shared" ca="1" si="30"/>
        <v>183464310.01521477</v>
      </c>
      <c r="G266" s="517">
        <v>51753</v>
      </c>
      <c r="H266" s="516">
        <f t="shared" ca="1" si="31"/>
        <v>4992.2681713465399</v>
      </c>
      <c r="I266" s="518">
        <f t="shared" ca="1" si="32"/>
        <v>68570.723436587534</v>
      </c>
      <c r="J266" s="530">
        <f t="shared" ca="1" si="34"/>
        <v>1937608.3219193371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1864045.3303114031</v>
      </c>
      <c r="D267" s="516">
        <f t="shared" ca="1" si="28"/>
        <v>993765.01258241339</v>
      </c>
      <c r="E267" s="516">
        <f t="shared" ca="1" si="29"/>
        <v>870280.31772898976</v>
      </c>
      <c r="F267" s="516">
        <f t="shared" ca="1" si="30"/>
        <v>182594029.69748577</v>
      </c>
      <c r="G267" s="517">
        <v>51783</v>
      </c>
      <c r="H267" s="516">
        <f t="shared" ca="1" si="31"/>
        <v>4968.8250629120666</v>
      </c>
      <c r="I267" s="518">
        <f t="shared" ca="1" si="32"/>
        <v>66047.151605477309</v>
      </c>
      <c r="J267" s="530">
        <f t="shared" ca="1" si="34"/>
        <v>1935061.3069797924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1864045.3303114031</v>
      </c>
      <c r="D268" s="516">
        <f t="shared" ca="1" si="28"/>
        <v>989050.9941947147</v>
      </c>
      <c r="E268" s="516">
        <f t="shared" ca="1" si="29"/>
        <v>874994.33611668844</v>
      </c>
      <c r="F268" s="516">
        <f t="shared" ca="1" si="30"/>
        <v>181719035.36136907</v>
      </c>
      <c r="G268" s="517">
        <v>51814</v>
      </c>
      <c r="H268" s="516">
        <f t="shared" ca="1" si="31"/>
        <v>4945.2549709735731</v>
      </c>
      <c r="I268" s="518">
        <f t="shared" ca="1" si="32"/>
        <v>67924.979047464702</v>
      </c>
      <c r="J268" s="530">
        <f t="shared" ca="1" si="34"/>
        <v>1936915.5643298414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1864045.3303114031</v>
      </c>
      <c r="D269" s="516">
        <f t="shared" ca="1" si="28"/>
        <v>984311.44154074916</v>
      </c>
      <c r="E269" s="516">
        <f t="shared" ca="1" si="29"/>
        <v>879733.88877065398</v>
      </c>
      <c r="F269" s="516">
        <f t="shared" ca="1" si="30"/>
        <v>180839301.47259843</v>
      </c>
      <c r="G269" s="517">
        <v>51844</v>
      </c>
      <c r="H269" s="516">
        <f t="shared" ca="1" si="31"/>
        <v>4921.5572077037459</v>
      </c>
      <c r="I269" s="518">
        <f t="shared" ca="1" si="32"/>
        <v>65418.852730092854</v>
      </c>
      <c r="J269" s="530">
        <f t="shared" ca="1" si="34"/>
        <v>1934385.7402491998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1864045.3303114031</v>
      </c>
      <c r="D270" s="516">
        <f t="shared" ca="1" si="28"/>
        <v>979546.2163099082</v>
      </c>
      <c r="E270" s="516">
        <f t="shared" ca="1" si="29"/>
        <v>884499.11400149495</v>
      </c>
      <c r="F270" s="516">
        <f t="shared" ca="1" si="30"/>
        <v>179954802.35859695</v>
      </c>
      <c r="G270" s="517">
        <v>51875</v>
      </c>
      <c r="H270" s="516">
        <f t="shared" ca="1" si="31"/>
        <v>4897.7310815495412</v>
      </c>
      <c r="I270" s="518">
        <f t="shared" ca="1" si="32"/>
        <v>67272.220147806598</v>
      </c>
      <c r="J270" s="530">
        <f t="shared" ca="1" si="34"/>
        <v>1936215.2815407594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1864045.3303114031</v>
      </c>
      <c r="D271" s="516">
        <f t="shared" ca="1" si="28"/>
        <v>974755.17944240023</v>
      </c>
      <c r="E271" s="516">
        <f t="shared" ca="1" si="29"/>
        <v>889290.15086900291</v>
      </c>
      <c r="F271" s="516">
        <f t="shared" ca="1" si="30"/>
        <v>179065512.20772794</v>
      </c>
      <c r="G271" s="517">
        <v>51906</v>
      </c>
      <c r="H271" s="516">
        <f t="shared" ca="1" si="31"/>
        <v>4873.7758972120009</v>
      </c>
      <c r="I271" s="518">
        <f t="shared" ca="1" si="32"/>
        <v>66943.186477398063</v>
      </c>
      <c r="J271" s="530">
        <f t="shared" ca="1" si="34"/>
        <v>1935862.2926860133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1864045.3303114031</v>
      </c>
      <c r="D272" s="516">
        <f t="shared" ca="1" si="28"/>
        <v>969938.19112519303</v>
      </c>
      <c r="E272" s="516">
        <f t="shared" ca="1" si="29"/>
        <v>894107.13918621012</v>
      </c>
      <c r="F272" s="516">
        <f t="shared" ca="1" si="30"/>
        <v>178171405.06854174</v>
      </c>
      <c r="G272" s="517">
        <v>51934</v>
      </c>
      <c r="H272" s="516">
        <f t="shared" ca="1" si="31"/>
        <v>4849.6909556259652</v>
      </c>
      <c r="I272" s="518">
        <f t="shared" ca="1" si="32"/>
        <v>60166.012101796579</v>
      </c>
      <c r="J272" s="530">
        <f t="shared" ca="1" si="34"/>
        <v>1929061.0333688259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1864045.3303114031</v>
      </c>
      <c r="D273" s="516">
        <f t="shared" ca="1" si="28"/>
        <v>965095.11078793439</v>
      </c>
      <c r="E273" s="516">
        <f t="shared" ca="1" si="29"/>
        <v>898950.21952346875</v>
      </c>
      <c r="F273" s="516">
        <f t="shared" ca="1" si="30"/>
        <v>177272454.84901828</v>
      </c>
      <c r="G273" s="517">
        <v>51965</v>
      </c>
      <c r="H273" s="516">
        <f t="shared" ca="1" si="31"/>
        <v>4825.475553939672</v>
      </c>
      <c r="I273" s="518">
        <f t="shared" ca="1" si="32"/>
        <v>66279.762685497524</v>
      </c>
      <c r="J273" s="530">
        <f t="shared" ca="1" si="34"/>
        <v>1935150.5685508403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1864045.3303114031</v>
      </c>
      <c r="D274" s="516">
        <f t="shared" ca="1" si="28"/>
        <v>960225.79709884897</v>
      </c>
      <c r="E274" s="516">
        <f t="shared" ca="1" si="29"/>
        <v>903819.53321255418</v>
      </c>
      <c r="F274" s="516">
        <f t="shared" ca="1" si="30"/>
        <v>176368635.31580573</v>
      </c>
      <c r="G274" s="517">
        <v>51995</v>
      </c>
      <c r="H274" s="516">
        <f t="shared" ca="1" si="31"/>
        <v>4801.1289854942452</v>
      </c>
      <c r="I274" s="518">
        <f t="shared" ca="1" si="32"/>
        <v>63818.083745646574</v>
      </c>
      <c r="J274" s="530">
        <f t="shared" ca="1" si="34"/>
        <v>1932664.5430425438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1864045.3303114031</v>
      </c>
      <c r="D275" s="516">
        <f t="shared" ca="1" si="28"/>
        <v>955330.10796061438</v>
      </c>
      <c r="E275" s="516">
        <f t="shared" ca="1" si="29"/>
        <v>908715.22235078877</v>
      </c>
      <c r="F275" s="516">
        <f t="shared" ca="1" si="30"/>
        <v>175459920.09345496</v>
      </c>
      <c r="G275" s="517">
        <v>52026</v>
      </c>
      <c r="H275" s="516">
        <f t="shared" ca="1" si="31"/>
        <v>4776.6505398030722</v>
      </c>
      <c r="I275" s="518">
        <f t="shared" ca="1" si="32"/>
        <v>65609.132337479721</v>
      </c>
      <c r="J275" s="530">
        <f t="shared" ca="1" si="34"/>
        <v>1934431.1131886858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1864045.3303114031</v>
      </c>
      <c r="D276" s="516">
        <f t="shared" ca="1" si="28"/>
        <v>950407.90050621436</v>
      </c>
      <c r="E276" s="516">
        <f t="shared" ca="1" si="29"/>
        <v>913637.42980518879</v>
      </c>
      <c r="F276" s="516">
        <f t="shared" ca="1" si="30"/>
        <v>174546282.66364977</v>
      </c>
      <c r="G276" s="517">
        <v>52056</v>
      </c>
      <c r="H276" s="516">
        <f t="shared" ca="1" si="31"/>
        <v>4752.0395025310718</v>
      </c>
      <c r="I276" s="518">
        <f t="shared" ca="1" si="32"/>
        <v>63165.571233643779</v>
      </c>
      <c r="J276" s="530">
        <f t="shared" ca="1" si="34"/>
        <v>1931962.9410475779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1864045.3303114031</v>
      </c>
      <c r="D277" s="516">
        <f t="shared" ca="1" si="28"/>
        <v>945459.0310947696</v>
      </c>
      <c r="E277" s="516">
        <f t="shared" ca="1" si="29"/>
        <v>918586.29921663355</v>
      </c>
      <c r="F277" s="516">
        <f t="shared" ca="1" si="30"/>
        <v>173627696.36443314</v>
      </c>
      <c r="G277" s="517">
        <v>52087</v>
      </c>
      <c r="H277" s="516">
        <f t="shared" ca="1" si="31"/>
        <v>4727.2951554738484</v>
      </c>
      <c r="I277" s="518">
        <f t="shared" ca="1" si="32"/>
        <v>64931.217150877703</v>
      </c>
      <c r="J277" s="530">
        <f t="shared" ca="1" si="34"/>
        <v>1933703.8426177546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1864045.3303114031</v>
      </c>
      <c r="D278" s="516">
        <f t="shared" ca="1" si="28"/>
        <v>940483.35530734621</v>
      </c>
      <c r="E278" s="516">
        <f t="shared" ca="1" si="29"/>
        <v>923561.97500405693</v>
      </c>
      <c r="F278" s="516">
        <f t="shared" ca="1" si="30"/>
        <v>172704134.38942909</v>
      </c>
      <c r="G278" s="517">
        <v>52118</v>
      </c>
      <c r="H278" s="516">
        <f t="shared" ca="1" si="31"/>
        <v>4702.416776536731</v>
      </c>
      <c r="I278" s="518">
        <f t="shared" ca="1" si="32"/>
        <v>64589.503047569116</v>
      </c>
      <c r="J278" s="530">
        <f t="shared" ca="1" si="34"/>
        <v>1933337.2501355091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1864045.3303114031</v>
      </c>
      <c r="D279" s="516">
        <f t="shared" ca="1" si="28"/>
        <v>935480.72794274089</v>
      </c>
      <c r="E279" s="516">
        <f t="shared" ca="1" si="29"/>
        <v>928564.60236866225</v>
      </c>
      <c r="F279" s="516">
        <f t="shared" ca="1" si="30"/>
        <v>171775569.78706044</v>
      </c>
      <c r="G279" s="517">
        <v>52148</v>
      </c>
      <c r="H279" s="516">
        <f t="shared" ca="1" si="31"/>
        <v>4677.4036397137043</v>
      </c>
      <c r="I279" s="518">
        <f t="shared" ca="1" si="32"/>
        <v>62173.48838019446</v>
      </c>
      <c r="J279" s="530">
        <f t="shared" ca="1" si="34"/>
        <v>1930896.2223313113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1864045.3303114031</v>
      </c>
      <c r="D280" s="516">
        <f t="shared" ca="1" si="28"/>
        <v>930451.00301324413</v>
      </c>
      <c r="E280" s="516">
        <f t="shared" ca="1" si="29"/>
        <v>933594.32729815901</v>
      </c>
      <c r="F280" s="516">
        <f t="shared" ca="1" si="30"/>
        <v>170841975.45976228</v>
      </c>
      <c r="G280" s="517">
        <v>52179</v>
      </c>
      <c r="H280" s="516">
        <f t="shared" ca="1" si="31"/>
        <v>4652.2550150662209</v>
      </c>
      <c r="I280" s="518">
        <f t="shared" ca="1" si="32"/>
        <v>63900.511960786484</v>
      </c>
      <c r="J280" s="530">
        <f t="shared" ca="1" si="34"/>
        <v>1932598.0972872558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1864045.3303114031</v>
      </c>
      <c r="D281" s="516">
        <f t="shared" ca="1" si="28"/>
        <v>925394.03374037903</v>
      </c>
      <c r="E281" s="516">
        <f t="shared" ca="1" si="29"/>
        <v>938651.29657102411</v>
      </c>
      <c r="F281" s="516">
        <f t="shared" ca="1" si="30"/>
        <v>169903324.16319126</v>
      </c>
      <c r="G281" s="517">
        <v>52209</v>
      </c>
      <c r="H281" s="516">
        <f t="shared" ca="1" si="31"/>
        <v>4626.9701687018951</v>
      </c>
      <c r="I281" s="518">
        <f t="shared" ca="1" si="32"/>
        <v>61503.111165514405</v>
      </c>
      <c r="J281" s="530">
        <f t="shared" ca="1" si="34"/>
        <v>1930175.4116456194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1864045.3303114031</v>
      </c>
      <c r="D282" s="516">
        <f t="shared" ca="1" si="28"/>
        <v>920309.67255061935</v>
      </c>
      <c r="E282" s="516">
        <f t="shared" ca="1" si="29"/>
        <v>943735.6577607838</v>
      </c>
      <c r="F282" s="516">
        <f t="shared" ca="1" si="30"/>
        <v>168959588.50543049</v>
      </c>
      <c r="G282" s="517">
        <v>52240</v>
      </c>
      <c r="H282" s="516">
        <f t="shared" ca="1" si="31"/>
        <v>4601.5483627530966</v>
      </c>
      <c r="I282" s="518">
        <f t="shared" ca="1" si="32"/>
        <v>63204.036588707138</v>
      </c>
      <c r="J282" s="530">
        <f t="shared" ca="1" si="34"/>
        <v>1931850.9152628635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1864045.3303114031</v>
      </c>
      <c r="D283" s="516">
        <f t="shared" ca="1" si="28"/>
        <v>915197.77107108186</v>
      </c>
      <c r="E283" s="516">
        <f t="shared" ca="1" si="29"/>
        <v>948847.55924032128</v>
      </c>
      <c r="F283" s="516">
        <f t="shared" ca="1" si="30"/>
        <v>168010740.94619018</v>
      </c>
      <c r="G283" s="517">
        <v>52271</v>
      </c>
      <c r="H283" s="516">
        <f t="shared" ca="1" si="31"/>
        <v>4575.9888553554092</v>
      </c>
      <c r="I283" s="518">
        <f t="shared" ca="1" si="32"/>
        <v>62852.966924020133</v>
      </c>
      <c r="J283" s="530">
        <f t="shared" ca="1" si="34"/>
        <v>1931474.2860907787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1864045.3303114031</v>
      </c>
      <c r="D284" s="516">
        <f t="shared" ca="1" si="28"/>
        <v>910058.18012519681</v>
      </c>
      <c r="E284" s="516">
        <f t="shared" ca="1" si="29"/>
        <v>953987.15018620633</v>
      </c>
      <c r="F284" s="516">
        <f t="shared" ca="1" si="30"/>
        <v>167056753.79600397</v>
      </c>
      <c r="G284" s="517">
        <v>52299</v>
      </c>
      <c r="H284" s="516">
        <f t="shared" ca="1" si="31"/>
        <v>4550.2909006259842</v>
      </c>
      <c r="I284" s="518">
        <f t="shared" ca="1" si="32"/>
        <v>56451.608957919896</v>
      </c>
      <c r="J284" s="530">
        <f t="shared" ca="1" si="34"/>
        <v>1925047.2301699491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1864045.3303114031</v>
      </c>
      <c r="D285" s="516">
        <f t="shared" ca="1" si="28"/>
        <v>904890.74972835486</v>
      </c>
      <c r="E285" s="516">
        <f t="shared" ca="1" si="29"/>
        <v>959154.58058304829</v>
      </c>
      <c r="F285" s="516">
        <f t="shared" ca="1" si="30"/>
        <v>166097599.21542093</v>
      </c>
      <c r="G285" s="517">
        <v>52330</v>
      </c>
      <c r="H285" s="516">
        <f t="shared" ca="1" si="31"/>
        <v>4524.4537486417739</v>
      </c>
      <c r="I285" s="518">
        <f t="shared" ca="1" si="32"/>
        <v>62145.112412113471</v>
      </c>
      <c r="J285" s="530">
        <f t="shared" ca="1" si="34"/>
        <v>1930714.8964721584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1864045.3303114031</v>
      </c>
      <c r="D286" s="516">
        <f t="shared" ca="1" si="28"/>
        <v>899695.32908353012</v>
      </c>
      <c r="E286" s="516">
        <f t="shared" ca="1" si="29"/>
        <v>964350.00122787303</v>
      </c>
      <c r="F286" s="516">
        <f t="shared" ca="1" si="30"/>
        <v>165133249.21419305</v>
      </c>
      <c r="G286" s="517">
        <v>52360</v>
      </c>
      <c r="H286" s="516">
        <f t="shared" ca="1" si="31"/>
        <v>4498.4766454176506</v>
      </c>
      <c r="I286" s="518">
        <f t="shared" ca="1" si="32"/>
        <v>59795.13571755153</v>
      </c>
      <c r="J286" s="530">
        <f t="shared" ca="1" si="34"/>
        <v>1928338.9426743723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1864045.3303114031</v>
      </c>
      <c r="D287" s="516">
        <f t="shared" ca="1" si="28"/>
        <v>894471.76657687908</v>
      </c>
      <c r="E287" s="516">
        <f t="shared" ca="1" si="29"/>
        <v>969573.56373452407</v>
      </c>
      <c r="F287" s="516">
        <f t="shared" ca="1" si="30"/>
        <v>164163675.65045851</v>
      </c>
      <c r="G287" s="517">
        <v>52391</v>
      </c>
      <c r="H287" s="516">
        <f t="shared" ca="1" si="31"/>
        <v>4472.3588328843953</v>
      </c>
      <c r="I287" s="518">
        <f t="shared" ca="1" si="32"/>
        <v>61429.568707679806</v>
      </c>
      <c r="J287" s="530">
        <f t="shared" ca="1" si="34"/>
        <v>1929947.2578519674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1864045.3303114031</v>
      </c>
      <c r="D288" s="516">
        <f t="shared" ca="1" si="28"/>
        <v>889219.90977331693</v>
      </c>
      <c r="E288" s="516">
        <f t="shared" ca="1" si="29"/>
        <v>974825.42053808621</v>
      </c>
      <c r="F288" s="516">
        <f t="shared" ca="1" si="30"/>
        <v>163188850.22992042</v>
      </c>
      <c r="G288" s="517">
        <v>52421</v>
      </c>
      <c r="H288" s="516">
        <f t="shared" ca="1" si="31"/>
        <v>4446.0995488665849</v>
      </c>
      <c r="I288" s="518">
        <f t="shared" ca="1" si="32"/>
        <v>59098.923234165057</v>
      </c>
      <c r="J288" s="530">
        <f t="shared" ca="1" si="34"/>
        <v>1927590.3530944346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1864045.3303114031</v>
      </c>
      <c r="D289" s="516">
        <f t="shared" ca="1" si="28"/>
        <v>883939.60541206901</v>
      </c>
      <c r="E289" s="516">
        <f t="shared" ca="1" si="29"/>
        <v>980105.72489933413</v>
      </c>
      <c r="F289" s="516">
        <f t="shared" ca="1" si="30"/>
        <v>162208744.5050211</v>
      </c>
      <c r="G289" s="517">
        <v>52452</v>
      </c>
      <c r="H289" s="516">
        <f t="shared" ca="1" si="31"/>
        <v>4419.6980270603453</v>
      </c>
      <c r="I289" s="518">
        <f t="shared" ca="1" si="32"/>
        <v>60706.252285530391</v>
      </c>
      <c r="J289" s="530">
        <f t="shared" ca="1" si="34"/>
        <v>1929171.2806239938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1864045.3303114031</v>
      </c>
      <c r="D290" s="516">
        <f t="shared" ca="1" si="28"/>
        <v>878630.69940219761</v>
      </c>
      <c r="E290" s="516">
        <f t="shared" ca="1" si="29"/>
        <v>985414.63090920553</v>
      </c>
      <c r="F290" s="516">
        <f t="shared" ca="1" si="30"/>
        <v>161223329.87411189</v>
      </c>
      <c r="G290" s="517">
        <v>52483</v>
      </c>
      <c r="H290" s="516">
        <f t="shared" ca="1" si="31"/>
        <v>4393.1534970109878</v>
      </c>
      <c r="I290" s="518">
        <f t="shared" ca="1" si="32"/>
        <v>60341.652955867838</v>
      </c>
      <c r="J290" s="530">
        <f t="shared" ca="1" si="34"/>
        <v>1928780.1367642819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1864045.3303114031</v>
      </c>
      <c r="D291" s="516">
        <f t="shared" ca="1" si="28"/>
        <v>873293.03681810608</v>
      </c>
      <c r="E291" s="516">
        <f t="shared" ca="1" si="29"/>
        <v>990752.29349329707</v>
      </c>
      <c r="F291" s="516">
        <f t="shared" ca="1" si="30"/>
        <v>160232577.58061859</v>
      </c>
      <c r="G291" s="517">
        <v>52513</v>
      </c>
      <c r="H291" s="516">
        <f t="shared" ca="1" si="31"/>
        <v>4366.4651840905308</v>
      </c>
      <c r="I291" s="518">
        <f t="shared" ca="1" si="32"/>
        <v>58040.398754680275</v>
      </c>
      <c r="J291" s="530">
        <f t="shared" ca="1" si="34"/>
        <v>1926452.1942501739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1864045.3303114031</v>
      </c>
      <c r="D292" s="516">
        <f t="shared" ca="1" si="28"/>
        <v>867926.46189501742</v>
      </c>
      <c r="E292" s="516">
        <f t="shared" ca="1" si="29"/>
        <v>996118.86841638573</v>
      </c>
      <c r="F292" s="516">
        <f t="shared" ca="1" si="30"/>
        <v>159236458.71220219</v>
      </c>
      <c r="G292" s="517">
        <v>52544</v>
      </c>
      <c r="H292" s="516">
        <f t="shared" ca="1" si="31"/>
        <v>4339.6323094750869</v>
      </c>
      <c r="I292" s="518">
        <f t="shared" ca="1" si="32"/>
        <v>59606.518859990108</v>
      </c>
      <c r="J292" s="530">
        <f t="shared" ca="1" si="34"/>
        <v>1927991.4814808683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1864045.3303114031</v>
      </c>
      <c r="D293" s="516">
        <f t="shared" ca="1" si="28"/>
        <v>862530.81802442856</v>
      </c>
      <c r="E293" s="516">
        <f t="shared" ca="1" si="29"/>
        <v>1001514.5122869746</v>
      </c>
      <c r="F293" s="516">
        <f t="shared" ca="1" si="30"/>
        <v>158234944.19991523</v>
      </c>
      <c r="G293" s="517">
        <v>52574</v>
      </c>
      <c r="H293" s="516">
        <f t="shared" ca="1" si="31"/>
        <v>4312.6540901221424</v>
      </c>
      <c r="I293" s="518">
        <f t="shared" ca="1" si="32"/>
        <v>57325.12513639278</v>
      </c>
      <c r="J293" s="530">
        <f t="shared" ca="1" si="34"/>
        <v>1925683.1095379181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1864045.3303114031</v>
      </c>
      <c r="D294" s="516">
        <f t="shared" ca="1" si="28"/>
        <v>857105.94774954091</v>
      </c>
      <c r="E294" s="516">
        <f t="shared" ca="1" si="29"/>
        <v>1006939.3825618622</v>
      </c>
      <c r="F294" s="516">
        <f t="shared" ca="1" si="30"/>
        <v>157228004.81735337</v>
      </c>
      <c r="G294" s="517">
        <v>52605</v>
      </c>
      <c r="H294" s="516">
        <f t="shared" ca="1" si="31"/>
        <v>4285.5297387477049</v>
      </c>
      <c r="I294" s="518">
        <f t="shared" ca="1" si="32"/>
        <v>58863.399242368461</v>
      </c>
      <c r="J294" s="530">
        <f t="shared" ca="1" si="34"/>
        <v>1927194.2592925194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1864045.3303114031</v>
      </c>
      <c r="D295" s="516">
        <f t="shared" ca="1" si="28"/>
        <v>851651.69276066415</v>
      </c>
      <c r="E295" s="516">
        <f t="shared" ca="1" si="29"/>
        <v>1012393.637550739</v>
      </c>
      <c r="F295" s="516">
        <f t="shared" ca="1" si="30"/>
        <v>156215611.17980263</v>
      </c>
      <c r="G295" s="517">
        <v>52636</v>
      </c>
      <c r="H295" s="516">
        <f t="shared" ca="1" si="31"/>
        <v>4258.2584638033204</v>
      </c>
      <c r="I295" s="518">
        <f t="shared" ca="1" si="32"/>
        <v>58488.817792055452</v>
      </c>
      <c r="J295" s="530">
        <f t="shared" ca="1" si="34"/>
        <v>1926792.4065672618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1864045.3303114031</v>
      </c>
      <c r="D296" s="516">
        <f t="shared" ca="1" si="28"/>
        <v>846167.89389059762</v>
      </c>
      <c r="E296" s="516">
        <f t="shared" ca="1" si="29"/>
        <v>1017877.4364208055</v>
      </c>
      <c r="F296" s="516">
        <f t="shared" ca="1" si="30"/>
        <v>155197733.74338183</v>
      </c>
      <c r="G296" s="517">
        <v>52665</v>
      </c>
      <c r="H296" s="516">
        <f t="shared" ca="1" si="31"/>
        <v>4230.8394694529879</v>
      </c>
      <c r="I296" s="518">
        <f t="shared" ca="1" si="32"/>
        <v>54363.032690571308</v>
      </c>
      <c r="J296" s="530">
        <f t="shared" ca="1" si="34"/>
        <v>1922639.2024714276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1864045.3303114031</v>
      </c>
      <c r="D297" s="516">
        <f t="shared" ca="1" si="28"/>
        <v>840654.39110998495</v>
      </c>
      <c r="E297" s="516">
        <f t="shared" ca="1" si="29"/>
        <v>1023390.9392014182</v>
      </c>
      <c r="F297" s="516">
        <f t="shared" ca="1" si="30"/>
        <v>154174342.80418041</v>
      </c>
      <c r="G297" s="517">
        <v>52696</v>
      </c>
      <c r="H297" s="516">
        <f t="shared" ca="1" si="31"/>
        <v>4203.2719555499243</v>
      </c>
      <c r="I297" s="518">
        <f t="shared" ca="1" si="32"/>
        <v>57733.556952538034</v>
      </c>
      <c r="J297" s="530">
        <f t="shared" ca="1" si="34"/>
        <v>1925982.1592194911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1864045.3303114031</v>
      </c>
      <c r="D298" s="516">
        <f t="shared" ca="1" si="28"/>
        <v>835111.02352264395</v>
      </c>
      <c r="E298" s="516">
        <f t="shared" ca="1" si="29"/>
        <v>1028934.3067887592</v>
      </c>
      <c r="F298" s="516">
        <f t="shared" ca="1" si="30"/>
        <v>153145408.49739164</v>
      </c>
      <c r="G298" s="517">
        <v>52726</v>
      </c>
      <c r="H298" s="516">
        <f t="shared" ca="1" si="31"/>
        <v>4175.5551176132194</v>
      </c>
      <c r="I298" s="518">
        <f t="shared" ca="1" si="32"/>
        <v>55502.763409504943</v>
      </c>
      <c r="J298" s="530">
        <f t="shared" ca="1" si="34"/>
        <v>1923723.6488385212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1864045.3303114031</v>
      </c>
      <c r="D299" s="516">
        <f t="shared" ca="1" si="28"/>
        <v>829537.62936087139</v>
      </c>
      <c r="E299" s="516">
        <f t="shared" ca="1" si="29"/>
        <v>1034507.7009505318</v>
      </c>
      <c r="F299" s="516">
        <f t="shared" ca="1" si="30"/>
        <v>152110900.79644111</v>
      </c>
      <c r="G299" s="517">
        <v>52757</v>
      </c>
      <c r="H299" s="516">
        <f t="shared" ca="1" si="31"/>
        <v>4147.6881468043566</v>
      </c>
      <c r="I299" s="518">
        <f t="shared" ca="1" si="32"/>
        <v>56970.091961029684</v>
      </c>
      <c r="J299" s="530">
        <f t="shared" ca="1" si="34"/>
        <v>1925163.1104192373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1864045.3303114031</v>
      </c>
      <c r="D300" s="516">
        <f t="shared" ca="1" si="28"/>
        <v>823934.04598072264</v>
      </c>
      <c r="E300" s="516">
        <f t="shared" ca="1" si="29"/>
        <v>1040111.2843306805</v>
      </c>
      <c r="F300" s="516">
        <f t="shared" ca="1" si="30"/>
        <v>151070789.51211044</v>
      </c>
      <c r="G300" s="517">
        <v>52787</v>
      </c>
      <c r="H300" s="516">
        <f t="shared" ca="1" si="31"/>
        <v>4119.6702299036133</v>
      </c>
      <c r="I300" s="518">
        <f t="shared" ca="1" si="32"/>
        <v>54759.924286718793</v>
      </c>
      <c r="J300" s="530">
        <f t="shared" ca="1" si="34"/>
        <v>1922924.9248280255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1864045.3303114031</v>
      </c>
      <c r="D301" s="516">
        <f t="shared" ca="1" si="28"/>
        <v>818300.10985726491</v>
      </c>
      <c r="E301" s="516">
        <f t="shared" ca="1" si="29"/>
        <v>1045745.2204541382</v>
      </c>
      <c r="F301" s="516">
        <f t="shared" ca="1" si="30"/>
        <v>150025044.29165632</v>
      </c>
      <c r="G301" s="517">
        <v>52818</v>
      </c>
      <c r="H301" s="516">
        <f t="shared" ca="1" si="31"/>
        <v>4091.5005492863247</v>
      </c>
      <c r="I301" s="518">
        <f t="shared" ca="1" si="32"/>
        <v>56198.333698505077</v>
      </c>
      <c r="J301" s="530">
        <f t="shared" ca="1" si="34"/>
        <v>1924335.1645591946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1864045.3303114031</v>
      </c>
      <c r="D302" s="516">
        <f t="shared" ca="1" si="28"/>
        <v>812635.65657980507</v>
      </c>
      <c r="E302" s="516">
        <f t="shared" ca="1" si="29"/>
        <v>1051409.6737315981</v>
      </c>
      <c r="F302" s="516">
        <f t="shared" ca="1" si="30"/>
        <v>148973634.61792472</v>
      </c>
      <c r="G302" s="517">
        <v>52849</v>
      </c>
      <c r="H302" s="516">
        <f t="shared" ca="1" si="31"/>
        <v>4063.1782828990254</v>
      </c>
      <c r="I302" s="518">
        <f t="shared" ca="1" si="32"/>
        <v>55809.316476496148</v>
      </c>
      <c r="J302" s="530">
        <f t="shared" ca="1" si="34"/>
        <v>1923917.8250707984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1864045.3303114031</v>
      </c>
      <c r="D303" s="516">
        <f t="shared" ca="1" si="28"/>
        <v>806940.52084709227</v>
      </c>
      <c r="E303" s="516">
        <f t="shared" ca="1" si="29"/>
        <v>1057104.8094643108</v>
      </c>
      <c r="F303" s="516">
        <f t="shared" ca="1" si="30"/>
        <v>147916529.80846041</v>
      </c>
      <c r="G303" s="517">
        <v>52879</v>
      </c>
      <c r="H303" s="516">
        <f t="shared" ca="1" si="31"/>
        <v>4034.7026042354614</v>
      </c>
      <c r="I303" s="518">
        <f t="shared" ca="1" si="32"/>
        <v>53630.508462452897</v>
      </c>
      <c r="J303" s="530">
        <f t="shared" ca="1" si="34"/>
        <v>1921710.5413780913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1864045.3303114031</v>
      </c>
      <c r="D304" s="516">
        <f t="shared" ref="D304:D367" ca="1" si="36">+F303*(($H$6/100)/$H$9)</f>
        <v>801214.53646249394</v>
      </c>
      <c r="E304" s="516">
        <f t="shared" ref="E304:E367" ca="1" si="37">+C304-D304</f>
        <v>1062830.7938489092</v>
      </c>
      <c r="F304" s="516">
        <f t="shared" ref="F304:F367" ca="1" si="38">IF(F303&lt;1,0,+F303-E304)</f>
        <v>146853699.01461151</v>
      </c>
      <c r="G304" s="517">
        <v>52910</v>
      </c>
      <c r="H304" s="516">
        <f t="shared" ref="H304:H367" ca="1" si="39">+D304*$H$7/100</f>
        <v>4006.0726823124696</v>
      </c>
      <c r="I304" s="518">
        <f t="shared" ref="I304:I367" ca="1" si="40">+F303*$R$41*O304</f>
        <v>55024.949088747271</v>
      </c>
      <c r="J304" s="530">
        <f t="shared" ca="1" si="34"/>
        <v>1923076.352082463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1864045.3303114031</v>
      </c>
      <c r="D305" s="516">
        <f t="shared" ca="1" si="36"/>
        <v>795457.53632914578</v>
      </c>
      <c r="E305" s="516">
        <f t="shared" ca="1" si="37"/>
        <v>1068587.7939822574</v>
      </c>
      <c r="F305" s="516">
        <f t="shared" ca="1" si="38"/>
        <v>145785111.22062925</v>
      </c>
      <c r="G305" s="517">
        <v>52940</v>
      </c>
      <c r="H305" s="516">
        <f t="shared" ca="1" si="39"/>
        <v>3977.2876816457288</v>
      </c>
      <c r="I305" s="518">
        <f t="shared" ca="1" si="40"/>
        <v>52867.331645260136</v>
      </c>
      <c r="J305" s="530">
        <f t="shared" ref="J305:J368" ca="1" si="42">+C305+H305+I305</f>
        <v>1920889.949638309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1864045.3303114031</v>
      </c>
      <c r="D306" s="516">
        <f t="shared" ca="1" si="36"/>
        <v>789669.35244507506</v>
      </c>
      <c r="E306" s="516">
        <f t="shared" ca="1" si="37"/>
        <v>1074375.9778663281</v>
      </c>
      <c r="F306" s="516">
        <f t="shared" ca="1" si="38"/>
        <v>144710735.24276292</v>
      </c>
      <c r="G306" s="517">
        <v>52971</v>
      </c>
      <c r="H306" s="516">
        <f t="shared" ca="1" si="39"/>
        <v>3948.3467622253752</v>
      </c>
      <c r="I306" s="518">
        <f t="shared" ca="1" si="40"/>
        <v>54232.061374074074</v>
      </c>
      <c r="J306" s="530">
        <f t="shared" ca="1" si="42"/>
        <v>1922225.7384477025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1864045.3303114031</v>
      </c>
      <c r="D307" s="516">
        <f t="shared" ca="1" si="36"/>
        <v>783849.81589829922</v>
      </c>
      <c r="E307" s="516">
        <f t="shared" ca="1" si="37"/>
        <v>1080195.5144131039</v>
      </c>
      <c r="F307" s="516">
        <f t="shared" ca="1" si="38"/>
        <v>143630539.7283498</v>
      </c>
      <c r="G307" s="517">
        <v>53002</v>
      </c>
      <c r="H307" s="516">
        <f t="shared" ca="1" si="39"/>
        <v>3919.2490794914961</v>
      </c>
      <c r="I307" s="518">
        <f t="shared" ca="1" si="40"/>
        <v>53832.393510307804</v>
      </c>
      <c r="J307" s="530">
        <f t="shared" ca="1" si="42"/>
        <v>1921796.9729012025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1864045.3303114031</v>
      </c>
      <c r="D308" s="516">
        <f t="shared" ca="1" si="36"/>
        <v>777998.75686189486</v>
      </c>
      <c r="E308" s="516">
        <f t="shared" ca="1" si="37"/>
        <v>1086046.5734495083</v>
      </c>
      <c r="F308" s="516">
        <f t="shared" ca="1" si="38"/>
        <v>142544493.15490028</v>
      </c>
      <c r="G308" s="517">
        <v>53030</v>
      </c>
      <c r="H308" s="516">
        <f t="shared" ca="1" si="39"/>
        <v>3889.9937843094744</v>
      </c>
      <c r="I308" s="518">
        <f t="shared" ca="1" si="40"/>
        <v>48259.861348725528</v>
      </c>
      <c r="J308" s="530">
        <f t="shared" ca="1" si="42"/>
        <v>1916195.1854444381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1864045.3303114031</v>
      </c>
      <c r="D309" s="516">
        <f t="shared" ca="1" si="36"/>
        <v>772116.00458904321</v>
      </c>
      <c r="E309" s="516">
        <f t="shared" ca="1" si="37"/>
        <v>1091929.3257223601</v>
      </c>
      <c r="F309" s="516">
        <f t="shared" ca="1" si="38"/>
        <v>141452563.82917792</v>
      </c>
      <c r="G309" s="517">
        <v>53061</v>
      </c>
      <c r="H309" s="516">
        <f t="shared" ca="1" si="39"/>
        <v>3860.5800229452161</v>
      </c>
      <c r="I309" s="518">
        <f t="shared" ca="1" si="40"/>
        <v>53026.551453622902</v>
      </c>
      <c r="J309" s="530">
        <f t="shared" ca="1" si="42"/>
        <v>1920932.4617879714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1864045.3303114031</v>
      </c>
      <c r="D310" s="516">
        <f t="shared" ca="1" si="36"/>
        <v>766201.3874080471</v>
      </c>
      <c r="E310" s="516">
        <f t="shared" ca="1" si="37"/>
        <v>1097843.9429033562</v>
      </c>
      <c r="F310" s="516">
        <f t="shared" ca="1" si="38"/>
        <v>140354719.88627455</v>
      </c>
      <c r="G310" s="517">
        <v>53091</v>
      </c>
      <c r="H310" s="516">
        <f t="shared" ca="1" si="39"/>
        <v>3831.0069370402357</v>
      </c>
      <c r="I310" s="518">
        <f t="shared" ca="1" si="40"/>
        <v>50922.922978504044</v>
      </c>
      <c r="J310" s="530">
        <f t="shared" ca="1" si="42"/>
        <v>1918799.2602269475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1864045.3303114031</v>
      </c>
      <c r="D311" s="516">
        <f t="shared" ca="1" si="36"/>
        <v>760254.73271732044</v>
      </c>
      <c r="E311" s="516">
        <f t="shared" ca="1" si="37"/>
        <v>1103790.5975940828</v>
      </c>
      <c r="F311" s="516">
        <f t="shared" ca="1" si="38"/>
        <v>139250929.28868046</v>
      </c>
      <c r="G311" s="517">
        <v>53122</v>
      </c>
      <c r="H311" s="516">
        <f t="shared" ca="1" si="39"/>
        <v>3801.2736635866022</v>
      </c>
      <c r="I311" s="518">
        <f t="shared" ca="1" si="40"/>
        <v>52211.955797694129</v>
      </c>
      <c r="J311" s="530">
        <f t="shared" ca="1" si="42"/>
        <v>1920058.559772684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1864045.3303114031</v>
      </c>
      <c r="D312" s="516">
        <f t="shared" ca="1" si="36"/>
        <v>754275.86698035256</v>
      </c>
      <c r="E312" s="516">
        <f t="shared" ca="1" si="37"/>
        <v>1109769.4633310507</v>
      </c>
      <c r="F312" s="516">
        <f t="shared" ca="1" si="38"/>
        <v>138141159.82534942</v>
      </c>
      <c r="G312" s="517">
        <v>53152</v>
      </c>
      <c r="H312" s="516">
        <f t="shared" ca="1" si="39"/>
        <v>3771.3793349017628</v>
      </c>
      <c r="I312" s="518">
        <f t="shared" ca="1" si="40"/>
        <v>50130.334543924961</v>
      </c>
      <c r="J312" s="530">
        <f t="shared" ca="1" si="42"/>
        <v>1917947.0441902298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1864045.3303114031</v>
      </c>
      <c r="D313" s="516">
        <f t="shared" ca="1" si="36"/>
        <v>748264.61572064273</v>
      </c>
      <c r="E313" s="516">
        <f t="shared" ca="1" si="37"/>
        <v>1115780.7145907604</v>
      </c>
      <c r="F313" s="516">
        <f t="shared" ca="1" si="38"/>
        <v>137025379.11075866</v>
      </c>
      <c r="G313" s="517">
        <v>53183</v>
      </c>
      <c r="H313" s="516">
        <f t="shared" ca="1" si="39"/>
        <v>3741.3230786032136</v>
      </c>
      <c r="I313" s="518">
        <f t="shared" ca="1" si="40"/>
        <v>51388.511455029977</v>
      </c>
      <c r="J313" s="530">
        <f t="shared" ca="1" si="42"/>
        <v>1919175.1648450363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1864045.3303114031</v>
      </c>
      <c r="D314" s="516">
        <f t="shared" ca="1" si="36"/>
        <v>742220.80351660948</v>
      </c>
      <c r="E314" s="516">
        <f t="shared" ca="1" si="37"/>
        <v>1121824.5267947935</v>
      </c>
      <c r="F314" s="516">
        <f t="shared" ca="1" si="38"/>
        <v>135903554.58396387</v>
      </c>
      <c r="G314" s="517">
        <v>53214</v>
      </c>
      <c r="H314" s="516">
        <f t="shared" ca="1" si="39"/>
        <v>3711.1040175830476</v>
      </c>
      <c r="I314" s="518">
        <f t="shared" ca="1" si="40"/>
        <v>50973.441029202215</v>
      </c>
      <c r="J314" s="530">
        <f t="shared" ca="1" si="42"/>
        <v>1918729.8753581883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1864045.3303114031</v>
      </c>
      <c r="D315" s="516">
        <f t="shared" ca="1" si="36"/>
        <v>736144.25399647094</v>
      </c>
      <c r="E315" s="516">
        <f t="shared" ca="1" si="37"/>
        <v>1127901.0763149322</v>
      </c>
      <c r="F315" s="516">
        <f t="shared" ca="1" si="38"/>
        <v>134775653.50764894</v>
      </c>
      <c r="G315" s="517">
        <v>53244</v>
      </c>
      <c r="H315" s="516">
        <f t="shared" ca="1" si="39"/>
        <v>3680.7212699823549</v>
      </c>
      <c r="I315" s="518">
        <f t="shared" ca="1" si="40"/>
        <v>48925.279650226985</v>
      </c>
      <c r="J315" s="530">
        <f t="shared" ca="1" si="42"/>
        <v>1916651.3312316125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1864045.3303114031</v>
      </c>
      <c r="D316" s="516">
        <f t="shared" ca="1" si="36"/>
        <v>730034.78983309853</v>
      </c>
      <c r="E316" s="516">
        <f t="shared" ca="1" si="37"/>
        <v>1134010.5404783045</v>
      </c>
      <c r="F316" s="516">
        <f t="shared" ca="1" si="38"/>
        <v>133641642.96717064</v>
      </c>
      <c r="G316" s="517">
        <v>53275</v>
      </c>
      <c r="H316" s="516">
        <f t="shared" ca="1" si="39"/>
        <v>3650.1739491654926</v>
      </c>
      <c r="I316" s="518">
        <f t="shared" ca="1" si="40"/>
        <v>50136.543104845397</v>
      </c>
      <c r="J316" s="530">
        <f t="shared" ca="1" si="42"/>
        <v>1917832.047365414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1864045.3303114031</v>
      </c>
      <c r="D317" s="516">
        <f t="shared" ca="1" si="36"/>
        <v>723892.23273884098</v>
      </c>
      <c r="E317" s="516">
        <f t="shared" ca="1" si="37"/>
        <v>1140153.0975725623</v>
      </c>
      <c r="F317" s="516">
        <f t="shared" ca="1" si="38"/>
        <v>132501489.86959808</v>
      </c>
      <c r="G317" s="517">
        <v>53305</v>
      </c>
      <c r="H317" s="516">
        <f t="shared" ca="1" si="39"/>
        <v>3619.461163694205</v>
      </c>
      <c r="I317" s="518">
        <f t="shared" ca="1" si="40"/>
        <v>48110.991468181426</v>
      </c>
      <c r="J317" s="530">
        <f t="shared" ca="1" si="42"/>
        <v>1915775.7829432788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1864045.3303114031</v>
      </c>
      <c r="D318" s="516">
        <f t="shared" ca="1" si="36"/>
        <v>717716.40346032288</v>
      </c>
      <c r="E318" s="516">
        <f t="shared" ca="1" si="37"/>
        <v>1146328.9268510803</v>
      </c>
      <c r="F318" s="516">
        <f t="shared" ca="1" si="38"/>
        <v>131355160.942747</v>
      </c>
      <c r="G318" s="517">
        <v>53336</v>
      </c>
      <c r="H318" s="516">
        <f t="shared" ca="1" si="39"/>
        <v>3588.5820173016145</v>
      </c>
      <c r="I318" s="518">
        <f t="shared" ca="1" si="40"/>
        <v>49290.554231490481</v>
      </c>
      <c r="J318" s="530">
        <f t="shared" ca="1" si="42"/>
        <v>1916924.4665601952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1864045.3303114031</v>
      </c>
      <c r="D319" s="516">
        <f t="shared" ca="1" si="36"/>
        <v>711507.12177321292</v>
      </c>
      <c r="E319" s="516">
        <f t="shared" ca="1" si="37"/>
        <v>1152538.2085381902</v>
      </c>
      <c r="F319" s="516">
        <f t="shared" ca="1" si="38"/>
        <v>130202622.73420881</v>
      </c>
      <c r="G319" s="517">
        <v>53367</v>
      </c>
      <c r="H319" s="516">
        <f t="shared" ca="1" si="39"/>
        <v>3557.5356088660646</v>
      </c>
      <c r="I319" s="518">
        <f t="shared" ca="1" si="40"/>
        <v>48864.119870701878</v>
      </c>
      <c r="J319" s="530">
        <f t="shared" ca="1" si="42"/>
        <v>1916466.985790971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1864045.3303114031</v>
      </c>
      <c r="D320" s="516">
        <f t="shared" ca="1" si="36"/>
        <v>705264.20647696441</v>
      </c>
      <c r="E320" s="516">
        <f t="shared" ca="1" si="37"/>
        <v>1158781.1238344386</v>
      </c>
      <c r="F320" s="516">
        <f t="shared" ca="1" si="38"/>
        <v>129043841.61037436</v>
      </c>
      <c r="G320" s="517">
        <v>53395</v>
      </c>
      <c r="H320" s="516">
        <f t="shared" ca="1" si="39"/>
        <v>3526.321032384822</v>
      </c>
      <c r="I320" s="518">
        <f t="shared" ca="1" si="40"/>
        <v>43748.081238694154</v>
      </c>
      <c r="J320" s="530">
        <f t="shared" ca="1" si="42"/>
        <v>1911319.7325824823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1864045.3303114031</v>
      </c>
      <c r="D321" s="516">
        <f t="shared" ca="1" si="36"/>
        <v>698987.47538952786</v>
      </c>
      <c r="E321" s="516">
        <f t="shared" ca="1" si="37"/>
        <v>1165057.8549218753</v>
      </c>
      <c r="F321" s="516">
        <f t="shared" ca="1" si="38"/>
        <v>127878783.75545248</v>
      </c>
      <c r="G321" s="517">
        <v>53426</v>
      </c>
      <c r="H321" s="516">
        <f t="shared" ca="1" si="39"/>
        <v>3494.9373769476392</v>
      </c>
      <c r="I321" s="518">
        <f t="shared" ca="1" si="40"/>
        <v>48004.309079059254</v>
      </c>
      <c r="J321" s="530">
        <f t="shared" ca="1" si="42"/>
        <v>1915544.5767674099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1864045.3303114031</v>
      </c>
      <c r="D322" s="516">
        <f t="shared" ca="1" si="36"/>
        <v>692676.74534203426</v>
      </c>
      <c r="E322" s="516">
        <f t="shared" ca="1" si="37"/>
        <v>1171368.5849693688</v>
      </c>
      <c r="F322" s="516">
        <f t="shared" ca="1" si="38"/>
        <v>126707415.17048311</v>
      </c>
      <c r="G322" s="517">
        <v>53456</v>
      </c>
      <c r="H322" s="516">
        <f t="shared" ca="1" si="39"/>
        <v>3463.3837267101712</v>
      </c>
      <c r="I322" s="518">
        <f t="shared" ca="1" si="40"/>
        <v>46036.362151962887</v>
      </c>
      <c r="J322" s="530">
        <f t="shared" ca="1" si="42"/>
        <v>1913545.0761900763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1864045.3303114031</v>
      </c>
      <c r="D323" s="516">
        <f t="shared" ca="1" si="36"/>
        <v>686331.83217345027</v>
      </c>
      <c r="E323" s="516">
        <f t="shared" ca="1" si="37"/>
        <v>1177713.4981379528</v>
      </c>
      <c r="F323" s="516">
        <f t="shared" ca="1" si="38"/>
        <v>125529701.67234516</v>
      </c>
      <c r="G323" s="517">
        <v>53487</v>
      </c>
      <c r="H323" s="516">
        <f t="shared" ca="1" si="39"/>
        <v>3431.6591608672516</v>
      </c>
      <c r="I323" s="518">
        <f t="shared" ca="1" si="40"/>
        <v>47135.158443419714</v>
      </c>
      <c r="J323" s="530">
        <f t="shared" ca="1" si="42"/>
        <v>1914612.1479156902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1864045.3303114031</v>
      </c>
      <c r="D324" s="516">
        <f t="shared" ca="1" si="36"/>
        <v>679952.55072520301</v>
      </c>
      <c r="E324" s="516">
        <f t="shared" ca="1" si="37"/>
        <v>1184092.7795862001</v>
      </c>
      <c r="F324" s="516">
        <f t="shared" ca="1" si="38"/>
        <v>124345608.89275897</v>
      </c>
      <c r="G324" s="517">
        <v>53517</v>
      </c>
      <c r="H324" s="516">
        <f t="shared" ca="1" si="39"/>
        <v>3399.7627536260152</v>
      </c>
      <c r="I324" s="518">
        <f t="shared" ca="1" si="40"/>
        <v>45190.692602044248</v>
      </c>
      <c r="J324" s="530">
        <f t="shared" ca="1" si="42"/>
        <v>1912635.7856670734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1864045.3303114031</v>
      </c>
      <c r="D325" s="516">
        <f t="shared" ca="1" si="36"/>
        <v>673538.71483577776</v>
      </c>
      <c r="E325" s="516">
        <f t="shared" ca="1" si="37"/>
        <v>1190506.6154756253</v>
      </c>
      <c r="F325" s="516">
        <f t="shared" ca="1" si="38"/>
        <v>123155102.27728334</v>
      </c>
      <c r="G325" s="517">
        <v>53548</v>
      </c>
      <c r="H325" s="516">
        <f t="shared" ca="1" si="39"/>
        <v>3367.6935741788889</v>
      </c>
      <c r="I325" s="518">
        <f t="shared" ca="1" si="40"/>
        <v>46256.566508106327</v>
      </c>
      <c r="J325" s="530">
        <f t="shared" ca="1" si="42"/>
        <v>1913669.5903936885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1864045.3303114031</v>
      </c>
      <c r="D326" s="516">
        <f t="shared" ca="1" si="36"/>
        <v>667090.13733528473</v>
      </c>
      <c r="E326" s="516">
        <f t="shared" ca="1" si="37"/>
        <v>1196955.1929761185</v>
      </c>
      <c r="F326" s="516">
        <f t="shared" ca="1" si="38"/>
        <v>121958147.08430722</v>
      </c>
      <c r="G326" s="517">
        <v>53579</v>
      </c>
      <c r="H326" s="516">
        <f t="shared" ca="1" si="39"/>
        <v>3335.4506866764236</v>
      </c>
      <c r="I326" s="518">
        <f t="shared" ca="1" si="40"/>
        <v>45813.698047149403</v>
      </c>
      <c r="J326" s="530">
        <f t="shared" ca="1" si="42"/>
        <v>1913194.479045229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1864045.3303114031</v>
      </c>
      <c r="D327" s="516">
        <f t="shared" ca="1" si="36"/>
        <v>660606.63003999752</v>
      </c>
      <c r="E327" s="516">
        <f t="shared" ca="1" si="37"/>
        <v>1203438.7002714057</v>
      </c>
      <c r="F327" s="516">
        <f t="shared" ca="1" si="38"/>
        <v>120754708.38403581</v>
      </c>
      <c r="G327" s="517">
        <v>53609</v>
      </c>
      <c r="H327" s="516">
        <f t="shared" ca="1" si="39"/>
        <v>3303.0331501999876</v>
      </c>
      <c r="I327" s="518">
        <f t="shared" ca="1" si="40"/>
        <v>43904.932950350601</v>
      </c>
      <c r="J327" s="530">
        <f t="shared" ca="1" si="42"/>
        <v>1911253.2964119539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1864045.3303114031</v>
      </c>
      <c r="D328" s="516">
        <f t="shared" ca="1" si="36"/>
        <v>654088.00374686066</v>
      </c>
      <c r="E328" s="516">
        <f t="shared" ca="1" si="37"/>
        <v>1209957.3265645425</v>
      </c>
      <c r="F328" s="516">
        <f t="shared" ca="1" si="38"/>
        <v>119544751.05747128</v>
      </c>
      <c r="G328" s="517">
        <v>53640</v>
      </c>
      <c r="H328" s="516">
        <f t="shared" ca="1" si="39"/>
        <v>3270.4400187343035</v>
      </c>
      <c r="I328" s="518">
        <f t="shared" ca="1" si="40"/>
        <v>44920.751518861318</v>
      </c>
      <c r="J328" s="530">
        <f t="shared" ca="1" si="42"/>
        <v>1912236.5218489987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1864045.3303114031</v>
      </c>
      <c r="D329" s="516">
        <f t="shared" ca="1" si="36"/>
        <v>647534.06822796946</v>
      </c>
      <c r="E329" s="516">
        <f t="shared" ca="1" si="37"/>
        <v>1216511.2620834336</v>
      </c>
      <c r="F329" s="516">
        <f t="shared" ca="1" si="38"/>
        <v>118328239.79538783</v>
      </c>
      <c r="G329" s="517">
        <v>53670</v>
      </c>
      <c r="H329" s="516">
        <f t="shared" ca="1" si="39"/>
        <v>3237.6703411398471</v>
      </c>
      <c r="I329" s="518">
        <f t="shared" ca="1" si="40"/>
        <v>43036.11038068965</v>
      </c>
      <c r="J329" s="530">
        <f t="shared" ca="1" si="42"/>
        <v>1910319.1110332326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1864045.3303114031</v>
      </c>
      <c r="D330" s="516">
        <f t="shared" ca="1" si="36"/>
        <v>640944.63222501741</v>
      </c>
      <c r="E330" s="516">
        <f t="shared" ca="1" si="37"/>
        <v>1223100.6980863856</v>
      </c>
      <c r="F330" s="516">
        <f t="shared" ca="1" si="38"/>
        <v>117105139.09730145</v>
      </c>
      <c r="G330" s="517">
        <v>53701</v>
      </c>
      <c r="H330" s="516">
        <f t="shared" ca="1" si="39"/>
        <v>3204.7231611250872</v>
      </c>
      <c r="I330" s="518">
        <f t="shared" ca="1" si="40"/>
        <v>44018.105203884268</v>
      </c>
      <c r="J330" s="530">
        <f t="shared" ca="1" si="42"/>
        <v>1911268.1586764124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1864045.3303114031</v>
      </c>
      <c r="D331" s="516">
        <f t="shared" ca="1" si="36"/>
        <v>634319.50344371621</v>
      </c>
      <c r="E331" s="516">
        <f t="shared" ca="1" si="37"/>
        <v>1229725.8268676871</v>
      </c>
      <c r="F331" s="516">
        <f t="shared" ca="1" si="38"/>
        <v>115875413.27043377</v>
      </c>
      <c r="G331" s="517">
        <v>53732</v>
      </c>
      <c r="H331" s="516">
        <f t="shared" ca="1" si="39"/>
        <v>3171.5975172185808</v>
      </c>
      <c r="I331" s="518">
        <f t="shared" ca="1" si="40"/>
        <v>43563.11174419614</v>
      </c>
      <c r="J331" s="530">
        <f t="shared" ca="1" si="42"/>
        <v>1910780.039572818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1864045.3303114031</v>
      </c>
      <c r="D332" s="516">
        <f t="shared" ca="1" si="36"/>
        <v>627658.48854818288</v>
      </c>
      <c r="E332" s="516">
        <f t="shared" ca="1" si="37"/>
        <v>1236386.8417632203</v>
      </c>
      <c r="F332" s="516">
        <f t="shared" ca="1" si="38"/>
        <v>114639026.42867056</v>
      </c>
      <c r="G332" s="517">
        <v>53760</v>
      </c>
      <c r="H332" s="516">
        <f t="shared" ca="1" si="39"/>
        <v>3138.2924427409143</v>
      </c>
      <c r="I332" s="518">
        <f t="shared" ca="1" si="40"/>
        <v>38934.138858865743</v>
      </c>
      <c r="J332" s="530">
        <f t="shared" ca="1" si="42"/>
        <v>1906117.7616130097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1864045.3303114031</v>
      </c>
      <c r="D333" s="516">
        <f t="shared" ca="1" si="36"/>
        <v>620961.39315529889</v>
      </c>
      <c r="E333" s="516">
        <f t="shared" ca="1" si="37"/>
        <v>1243083.9371561042</v>
      </c>
      <c r="F333" s="516">
        <f t="shared" ca="1" si="38"/>
        <v>113395942.49151444</v>
      </c>
      <c r="G333" s="517">
        <v>53791</v>
      </c>
      <c r="H333" s="516">
        <f t="shared" ca="1" si="39"/>
        <v>3104.8069657764945</v>
      </c>
      <c r="I333" s="518">
        <f t="shared" ca="1" si="40"/>
        <v>42645.717831465445</v>
      </c>
      <c r="J333" s="530">
        <f t="shared" ca="1" si="42"/>
        <v>1909795.855108645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1864045.3303114031</v>
      </c>
      <c r="D334" s="516">
        <f t="shared" ca="1" si="36"/>
        <v>614228.02182903665</v>
      </c>
      <c r="E334" s="516">
        <f t="shared" ca="1" si="37"/>
        <v>1249817.3084823666</v>
      </c>
      <c r="F334" s="516">
        <f t="shared" ca="1" si="38"/>
        <v>112146125.18303208</v>
      </c>
      <c r="G334" s="517">
        <v>53821</v>
      </c>
      <c r="H334" s="516">
        <f t="shared" ca="1" si="39"/>
        <v>3071.140109145183</v>
      </c>
      <c r="I334" s="518">
        <f t="shared" ca="1" si="40"/>
        <v>40822.539296945193</v>
      </c>
      <c r="J334" s="530">
        <f t="shared" ca="1" si="42"/>
        <v>1907939.0097174933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1864045.3303114031</v>
      </c>
      <c r="D335" s="516">
        <f t="shared" ca="1" si="36"/>
        <v>607458.1780747571</v>
      </c>
      <c r="E335" s="516">
        <f t="shared" ca="1" si="37"/>
        <v>1256587.152236646</v>
      </c>
      <c r="F335" s="516">
        <f t="shared" ca="1" si="38"/>
        <v>110889538.03079544</v>
      </c>
      <c r="G335" s="517">
        <v>53852</v>
      </c>
      <c r="H335" s="516">
        <f t="shared" ca="1" si="39"/>
        <v>3037.2908903737857</v>
      </c>
      <c r="I335" s="518">
        <f t="shared" ca="1" si="40"/>
        <v>41718.358568087926</v>
      </c>
      <c r="J335" s="530">
        <f t="shared" ca="1" si="42"/>
        <v>1908800.9797698648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1864045.3303114031</v>
      </c>
      <c r="D336" s="516">
        <f t="shared" ca="1" si="36"/>
        <v>600651.66433347529</v>
      </c>
      <c r="E336" s="516">
        <f t="shared" ca="1" si="37"/>
        <v>1263393.6659779279</v>
      </c>
      <c r="F336" s="516">
        <f t="shared" ca="1" si="38"/>
        <v>109626144.36481752</v>
      </c>
      <c r="G336" s="517">
        <v>53882</v>
      </c>
      <c r="H336" s="516">
        <f t="shared" ca="1" si="39"/>
        <v>3003.2583216673765</v>
      </c>
      <c r="I336" s="518">
        <f t="shared" ca="1" si="40"/>
        <v>39920.233691086352</v>
      </c>
      <c r="J336" s="530">
        <f t="shared" ca="1" si="42"/>
        <v>1906968.8223241568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1864045.3303114031</v>
      </c>
      <c r="D337" s="516">
        <f t="shared" ca="1" si="36"/>
        <v>593808.28197609494</v>
      </c>
      <c r="E337" s="516">
        <f t="shared" ca="1" si="37"/>
        <v>1270237.0483353082</v>
      </c>
      <c r="F337" s="516">
        <f t="shared" ca="1" si="38"/>
        <v>108355907.3164822</v>
      </c>
      <c r="G337" s="517">
        <v>53913</v>
      </c>
      <c r="H337" s="516">
        <f t="shared" ca="1" si="39"/>
        <v>2969.0414098804745</v>
      </c>
      <c r="I337" s="518">
        <f t="shared" ca="1" si="40"/>
        <v>40780.925703712113</v>
      </c>
      <c r="J337" s="530">
        <f t="shared" ca="1" si="42"/>
        <v>1907795.2974249956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1864045.3303114031</v>
      </c>
      <c r="D338" s="516">
        <f t="shared" ca="1" si="36"/>
        <v>586927.83129761193</v>
      </c>
      <c r="E338" s="516">
        <f t="shared" ca="1" si="37"/>
        <v>1277117.4990137913</v>
      </c>
      <c r="F338" s="516">
        <f t="shared" ca="1" si="38"/>
        <v>107078789.8174684</v>
      </c>
      <c r="G338" s="517">
        <v>53944</v>
      </c>
      <c r="H338" s="516">
        <f t="shared" ca="1" si="39"/>
        <v>2934.6391564880596</v>
      </c>
      <c r="I338" s="518">
        <f t="shared" ca="1" si="40"/>
        <v>40308.397521731378</v>
      </c>
      <c r="J338" s="530">
        <f t="shared" ca="1" si="42"/>
        <v>1907288.3669896226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1864045.3303114031</v>
      </c>
      <c r="D339" s="516">
        <f t="shared" ca="1" si="36"/>
        <v>580010.11151128716</v>
      </c>
      <c r="E339" s="516">
        <f t="shared" ca="1" si="37"/>
        <v>1284035.2188001159</v>
      </c>
      <c r="F339" s="516">
        <f t="shared" ca="1" si="38"/>
        <v>105794754.59866829</v>
      </c>
      <c r="G339" s="517">
        <v>53974</v>
      </c>
      <c r="H339" s="516">
        <f t="shared" ca="1" si="39"/>
        <v>2900.0505575564357</v>
      </c>
      <c r="I339" s="518">
        <f t="shared" ca="1" si="40"/>
        <v>38548.364334288621</v>
      </c>
      <c r="J339" s="530">
        <f t="shared" ca="1" si="42"/>
        <v>1905493.745203248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1864045.3303114031</v>
      </c>
      <c r="D340" s="516">
        <f t="shared" ca="1" si="36"/>
        <v>573054.92074278661</v>
      </c>
      <c r="E340" s="516">
        <f t="shared" ca="1" si="37"/>
        <v>1290990.4095686167</v>
      </c>
      <c r="F340" s="516">
        <f t="shared" ca="1" si="38"/>
        <v>104503764.18909967</v>
      </c>
      <c r="G340" s="517">
        <v>54005</v>
      </c>
      <c r="H340" s="516">
        <f t="shared" ca="1" si="39"/>
        <v>2865.2746037139332</v>
      </c>
      <c r="I340" s="518">
        <f t="shared" ca="1" si="40"/>
        <v>39355.648710704605</v>
      </c>
      <c r="J340" s="530">
        <f t="shared" ca="1" si="42"/>
        <v>1906266.2536258218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1864045.3303114031</v>
      </c>
      <c r="D341" s="516">
        <f t="shared" ca="1" si="36"/>
        <v>566062.05602428992</v>
      </c>
      <c r="E341" s="516">
        <f t="shared" ca="1" si="37"/>
        <v>1297983.2742871132</v>
      </c>
      <c r="F341" s="516">
        <f t="shared" ca="1" si="38"/>
        <v>103205780.91481255</v>
      </c>
      <c r="G341" s="517">
        <v>54035</v>
      </c>
      <c r="H341" s="516">
        <f t="shared" ca="1" si="39"/>
        <v>2830.3102801214495</v>
      </c>
      <c r="I341" s="518">
        <f t="shared" ca="1" si="40"/>
        <v>37621.355108075877</v>
      </c>
      <c r="J341" s="530">
        <f t="shared" ca="1" si="42"/>
        <v>1904496.9956996003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1864045.3303114031</v>
      </c>
      <c r="D342" s="516">
        <f t="shared" ca="1" si="36"/>
        <v>559031.31328856805</v>
      </c>
      <c r="E342" s="516">
        <f t="shared" ca="1" si="37"/>
        <v>1305014.0170228351</v>
      </c>
      <c r="F342" s="516">
        <f t="shared" ca="1" si="38"/>
        <v>101900766.89778972</v>
      </c>
      <c r="G342" s="517">
        <v>54066</v>
      </c>
      <c r="H342" s="516">
        <f t="shared" ca="1" si="39"/>
        <v>2795.1565664428404</v>
      </c>
      <c r="I342" s="518">
        <f t="shared" ca="1" si="40"/>
        <v>38392.550500310266</v>
      </c>
      <c r="J342" s="530">
        <f t="shared" ca="1" si="42"/>
        <v>1905233.0373781563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1864045.3303114031</v>
      </c>
      <c r="D343" s="516">
        <f t="shared" ca="1" si="36"/>
        <v>551962.48736302764</v>
      </c>
      <c r="E343" s="516">
        <f t="shared" ca="1" si="37"/>
        <v>1312082.8429483755</v>
      </c>
      <c r="F343" s="516">
        <f t="shared" ca="1" si="38"/>
        <v>100588684.05484134</v>
      </c>
      <c r="G343" s="517">
        <v>54097</v>
      </c>
      <c r="H343" s="516">
        <f t="shared" ca="1" si="39"/>
        <v>2759.8124368151384</v>
      </c>
      <c r="I343" s="518">
        <f t="shared" ca="1" si="40"/>
        <v>37907.085285977773</v>
      </c>
      <c r="J343" s="530">
        <f t="shared" ca="1" si="42"/>
        <v>1904712.228034196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1864045.3303114031</v>
      </c>
      <c r="D344" s="516">
        <f t="shared" ca="1" si="36"/>
        <v>544855.37196372391</v>
      </c>
      <c r="E344" s="516">
        <f t="shared" ca="1" si="37"/>
        <v>1319189.9583476791</v>
      </c>
      <c r="F344" s="516">
        <f t="shared" ca="1" si="38"/>
        <v>99269494.096493661</v>
      </c>
      <c r="G344" s="517">
        <v>54126</v>
      </c>
      <c r="H344" s="516">
        <f t="shared" ca="1" si="39"/>
        <v>2724.2768598186194</v>
      </c>
      <c r="I344" s="518">
        <f t="shared" ca="1" si="40"/>
        <v>35004.862051084776</v>
      </c>
      <c r="J344" s="530">
        <f t="shared" ca="1" si="42"/>
        <v>1901774.4692223067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1864045.3303114031</v>
      </c>
      <c r="D345" s="516">
        <f t="shared" ca="1" si="36"/>
        <v>537709.75968934072</v>
      </c>
      <c r="E345" s="516">
        <f t="shared" ca="1" si="37"/>
        <v>1326335.5706220623</v>
      </c>
      <c r="F345" s="516">
        <f t="shared" ca="1" si="38"/>
        <v>97943158.525871605</v>
      </c>
      <c r="G345" s="517">
        <v>54157</v>
      </c>
      <c r="H345" s="516">
        <f t="shared" ca="1" si="39"/>
        <v>2688.5487984467036</v>
      </c>
      <c r="I345" s="518">
        <f t="shared" ca="1" si="40"/>
        <v>36928.251803895633</v>
      </c>
      <c r="J345" s="530">
        <f t="shared" ca="1" si="42"/>
        <v>1903662.1309137456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1864045.3303114031</v>
      </c>
      <c r="D346" s="516">
        <f t="shared" ca="1" si="36"/>
        <v>530525.44201513787</v>
      </c>
      <c r="E346" s="516">
        <f t="shared" ca="1" si="37"/>
        <v>1333519.8882962652</v>
      </c>
      <c r="F346" s="516">
        <f t="shared" ca="1" si="38"/>
        <v>96609638.637575343</v>
      </c>
      <c r="G346" s="517">
        <v>54187</v>
      </c>
      <c r="H346" s="516">
        <f t="shared" ca="1" si="39"/>
        <v>2652.6272100756892</v>
      </c>
      <c r="I346" s="518">
        <f t="shared" ca="1" si="40"/>
        <v>35259.537069313774</v>
      </c>
      <c r="J346" s="530">
        <f t="shared" ca="1" si="42"/>
        <v>1901957.4945907926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1864045.3303114031</v>
      </c>
      <c r="D347" s="516">
        <f t="shared" ca="1" si="36"/>
        <v>523302.20928686648</v>
      </c>
      <c r="E347" s="516">
        <f t="shared" ca="1" si="37"/>
        <v>1340743.1210245367</v>
      </c>
      <c r="F347" s="516">
        <f t="shared" ca="1" si="38"/>
        <v>95268895.516550809</v>
      </c>
      <c r="G347" s="517">
        <v>54218</v>
      </c>
      <c r="H347" s="516">
        <f t="shared" ca="1" si="39"/>
        <v>2616.5110464343325</v>
      </c>
      <c r="I347" s="518">
        <f t="shared" ca="1" si="40"/>
        <v>35938.785573178029</v>
      </c>
      <c r="J347" s="530">
        <f t="shared" ca="1" si="42"/>
        <v>1902600.6269310154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1864045.3303114031</v>
      </c>
      <c r="D348" s="516">
        <f t="shared" ca="1" si="36"/>
        <v>516039.85071465024</v>
      </c>
      <c r="E348" s="516">
        <f t="shared" ca="1" si="37"/>
        <v>1348005.4795967529</v>
      </c>
      <c r="F348" s="516">
        <f t="shared" ca="1" si="38"/>
        <v>93920890.03695406</v>
      </c>
      <c r="G348" s="517">
        <v>54248</v>
      </c>
      <c r="H348" s="516">
        <f t="shared" ca="1" si="39"/>
        <v>2580.1992535732511</v>
      </c>
      <c r="I348" s="518">
        <f t="shared" ca="1" si="40"/>
        <v>34296.80238595829</v>
      </c>
      <c r="J348" s="530">
        <f t="shared" ca="1" si="42"/>
        <v>1900922.3319509348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1864045.3303114031</v>
      </c>
      <c r="D349" s="516">
        <f t="shared" ca="1" si="36"/>
        <v>508738.1543668345</v>
      </c>
      <c r="E349" s="516">
        <f t="shared" ca="1" si="37"/>
        <v>1355307.1759445686</v>
      </c>
      <c r="F349" s="516">
        <f t="shared" ca="1" si="38"/>
        <v>92565582.861009493</v>
      </c>
      <c r="G349" s="517">
        <v>54279</v>
      </c>
      <c r="H349" s="516">
        <f t="shared" ca="1" si="39"/>
        <v>2543.6907718341727</v>
      </c>
      <c r="I349" s="518">
        <f t="shared" ca="1" si="40"/>
        <v>34938.571093746905</v>
      </c>
      <c r="J349" s="530">
        <f t="shared" ca="1" si="42"/>
        <v>1901527.5921769843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1864045.3303114031</v>
      </c>
      <c r="D350" s="516">
        <f t="shared" ca="1" si="36"/>
        <v>501396.90716380143</v>
      </c>
      <c r="E350" s="516">
        <f t="shared" ca="1" si="37"/>
        <v>1362648.4231476018</v>
      </c>
      <c r="F350" s="516">
        <f t="shared" ca="1" si="38"/>
        <v>91202934.43786189</v>
      </c>
      <c r="G350" s="517">
        <v>54310</v>
      </c>
      <c r="H350" s="516">
        <f t="shared" ca="1" si="39"/>
        <v>2506.9845358190073</v>
      </c>
      <c r="I350" s="518">
        <f t="shared" ca="1" si="40"/>
        <v>34434.396824295531</v>
      </c>
      <c r="J350" s="530">
        <f t="shared" ca="1" si="42"/>
        <v>1900986.7116715177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1864045.3303114031</v>
      </c>
      <c r="D351" s="516">
        <f t="shared" ca="1" si="36"/>
        <v>494015.89487175189</v>
      </c>
      <c r="E351" s="516">
        <f t="shared" ca="1" si="37"/>
        <v>1370029.4354396514</v>
      </c>
      <c r="F351" s="516">
        <f t="shared" ca="1" si="38"/>
        <v>89832905.002422243</v>
      </c>
      <c r="G351" s="517">
        <v>54340</v>
      </c>
      <c r="H351" s="516">
        <f t="shared" ca="1" si="39"/>
        <v>2470.0794743587594</v>
      </c>
      <c r="I351" s="518">
        <f t="shared" ca="1" si="40"/>
        <v>32833.056397630273</v>
      </c>
      <c r="J351" s="530">
        <f t="shared" ca="1" si="42"/>
        <v>1899348.4661833923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1864045.3303114031</v>
      </c>
      <c r="D352" s="516">
        <f t="shared" ca="1" si="36"/>
        <v>486594.90209645382</v>
      </c>
      <c r="E352" s="516">
        <f t="shared" ca="1" si="37"/>
        <v>1377450.4282149493</v>
      </c>
      <c r="F352" s="516">
        <f t="shared" ca="1" si="38"/>
        <v>88455454.574207291</v>
      </c>
      <c r="G352" s="517">
        <v>54371</v>
      </c>
      <c r="H352" s="516">
        <f t="shared" ca="1" si="39"/>
        <v>2432.9745104822691</v>
      </c>
      <c r="I352" s="518">
        <f t="shared" ca="1" si="40"/>
        <v>33417.840660901071</v>
      </c>
      <c r="J352" s="530">
        <f t="shared" ca="1" si="42"/>
        <v>1899896.1454827865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1864045.3303114031</v>
      </c>
      <c r="D353" s="516">
        <f t="shared" ca="1" si="36"/>
        <v>479133.71227695618</v>
      </c>
      <c r="E353" s="516">
        <f t="shared" ca="1" si="37"/>
        <v>1384911.6180344471</v>
      </c>
      <c r="F353" s="516">
        <f t="shared" ca="1" si="38"/>
        <v>87070542.956172839</v>
      </c>
      <c r="G353" s="517">
        <v>54401</v>
      </c>
      <c r="H353" s="516">
        <f t="shared" ca="1" si="39"/>
        <v>2395.6685613847808</v>
      </c>
      <c r="I353" s="518">
        <f t="shared" ca="1" si="40"/>
        <v>31843.963646714619</v>
      </c>
      <c r="J353" s="530">
        <f t="shared" ca="1" si="42"/>
        <v>1898284.9625195025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1864045.3303114031</v>
      </c>
      <c r="D354" s="516">
        <f t="shared" ca="1" si="36"/>
        <v>471632.10767926957</v>
      </c>
      <c r="E354" s="516">
        <f t="shared" ca="1" si="37"/>
        <v>1392413.2226321336</v>
      </c>
      <c r="F354" s="516">
        <f t="shared" ca="1" si="38"/>
        <v>85678129.733540699</v>
      </c>
      <c r="G354" s="517">
        <v>54432</v>
      </c>
      <c r="H354" s="516">
        <f t="shared" ca="1" si="39"/>
        <v>2358.1605383963479</v>
      </c>
      <c r="I354" s="518">
        <f t="shared" ca="1" si="40"/>
        <v>32390.241979696289</v>
      </c>
      <c r="J354" s="530">
        <f t="shared" ca="1" si="42"/>
        <v>1898793.7328294958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1864045.3303114031</v>
      </c>
      <c r="D355" s="516">
        <f t="shared" ca="1" si="36"/>
        <v>464089.86939001211</v>
      </c>
      <c r="E355" s="516">
        <f t="shared" ca="1" si="37"/>
        <v>1399955.4609213909</v>
      </c>
      <c r="F355" s="516">
        <f t="shared" ca="1" si="38"/>
        <v>84278174.272619307</v>
      </c>
      <c r="G355" s="517">
        <v>54463</v>
      </c>
      <c r="H355" s="516">
        <f t="shared" ca="1" si="39"/>
        <v>2320.4493469500608</v>
      </c>
      <c r="I355" s="518">
        <f t="shared" ca="1" si="40"/>
        <v>31872.264260877135</v>
      </c>
      <c r="J355" s="530">
        <f t="shared" ca="1" si="42"/>
        <v>1898238.0439192303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1864045.3303114031</v>
      </c>
      <c r="D356" s="516">
        <f t="shared" ca="1" si="36"/>
        <v>456506.77731002128</v>
      </c>
      <c r="E356" s="516">
        <f t="shared" ca="1" si="37"/>
        <v>1407538.5530013819</v>
      </c>
      <c r="F356" s="516">
        <f t="shared" ca="1" si="38"/>
        <v>82870635.719617918</v>
      </c>
      <c r="G356" s="517">
        <v>54491</v>
      </c>
      <c r="H356" s="516">
        <f t="shared" ca="1" si="39"/>
        <v>2282.5338865501062</v>
      </c>
      <c r="I356" s="518">
        <f t="shared" ca="1" si="40"/>
        <v>28317.466555600084</v>
      </c>
      <c r="J356" s="530">
        <f t="shared" ca="1" si="42"/>
        <v>1894645.3307535532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1864045.3303114031</v>
      </c>
      <c r="D357" s="516">
        <f t="shared" ca="1" si="36"/>
        <v>448882.61014793039</v>
      </c>
      <c r="E357" s="516">
        <f t="shared" ca="1" si="37"/>
        <v>1415162.7201634727</v>
      </c>
      <c r="F357" s="516">
        <f t="shared" ca="1" si="38"/>
        <v>81455472.999454439</v>
      </c>
      <c r="G357" s="517">
        <v>54522</v>
      </c>
      <c r="H357" s="516">
        <f t="shared" ca="1" si="39"/>
        <v>2244.4130507396521</v>
      </c>
      <c r="I357" s="518">
        <f t="shared" ca="1" si="40"/>
        <v>30827.876487697864</v>
      </c>
      <c r="J357" s="530">
        <f t="shared" ca="1" si="42"/>
        <v>1897117.6198498406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1864045.3303114031</v>
      </c>
      <c r="D358" s="516">
        <f t="shared" ca="1" si="36"/>
        <v>441217.14541371155</v>
      </c>
      <c r="E358" s="516">
        <f t="shared" ca="1" si="37"/>
        <v>1422828.1848976915</v>
      </c>
      <c r="F358" s="516">
        <f t="shared" ca="1" si="38"/>
        <v>80032644.814556748</v>
      </c>
      <c r="G358" s="517">
        <v>54552</v>
      </c>
      <c r="H358" s="516">
        <f t="shared" ca="1" si="39"/>
        <v>2206.0857270685578</v>
      </c>
      <c r="I358" s="518">
        <f t="shared" ca="1" si="40"/>
        <v>29323.970279803594</v>
      </c>
      <c r="J358" s="530">
        <f t="shared" ca="1" si="42"/>
        <v>1895575.3863182752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1864045.3303114031</v>
      </c>
      <c r="D359" s="516">
        <f t="shared" ca="1" si="36"/>
        <v>433510.1594121824</v>
      </c>
      <c r="E359" s="516">
        <f t="shared" ca="1" si="37"/>
        <v>1430535.1708992207</v>
      </c>
      <c r="F359" s="516">
        <f t="shared" ca="1" si="38"/>
        <v>78602109.64365752</v>
      </c>
      <c r="G359" s="517">
        <v>54583</v>
      </c>
      <c r="H359" s="516">
        <f t="shared" ca="1" si="39"/>
        <v>2167.5507970609119</v>
      </c>
      <c r="I359" s="518">
        <f t="shared" ca="1" si="40"/>
        <v>29772.143871015109</v>
      </c>
      <c r="J359" s="530">
        <f t="shared" ca="1" si="42"/>
        <v>1895985.0249794791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1864045.3303114031</v>
      </c>
      <c r="D360" s="516">
        <f t="shared" ca="1" si="36"/>
        <v>425761.42723647825</v>
      </c>
      <c r="E360" s="516">
        <f t="shared" ca="1" si="37"/>
        <v>1438283.9030749248</v>
      </c>
      <c r="F360" s="516">
        <f t="shared" ca="1" si="38"/>
        <v>77163825.7405826</v>
      </c>
      <c r="G360" s="517">
        <v>54613</v>
      </c>
      <c r="H360" s="516">
        <f t="shared" ca="1" si="39"/>
        <v>2128.8071361823913</v>
      </c>
      <c r="I360" s="518">
        <f t="shared" ca="1" si="40"/>
        <v>28296.759471716705</v>
      </c>
      <c r="J360" s="530">
        <f t="shared" ca="1" si="42"/>
        <v>1894470.8969193022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1864045.3303114031</v>
      </c>
      <c r="D361" s="516">
        <f t="shared" ca="1" si="36"/>
        <v>417970.7227614891</v>
      </c>
      <c r="E361" s="516">
        <f t="shared" ca="1" si="37"/>
        <v>1446074.6075499142</v>
      </c>
      <c r="F361" s="516">
        <f t="shared" ca="1" si="38"/>
        <v>75717751.13303268</v>
      </c>
      <c r="G361" s="517">
        <v>54644</v>
      </c>
      <c r="H361" s="516">
        <f t="shared" ca="1" si="39"/>
        <v>2089.8536138074455</v>
      </c>
      <c r="I361" s="518">
        <f t="shared" ca="1" si="40"/>
        <v>28704.943175496723</v>
      </c>
      <c r="J361" s="530">
        <f t="shared" ca="1" si="42"/>
        <v>1894840.1271007073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1864045.3303114031</v>
      </c>
      <c r="D362" s="516">
        <f t="shared" ca="1" si="36"/>
        <v>410137.81863726035</v>
      </c>
      <c r="E362" s="516">
        <f t="shared" ca="1" si="37"/>
        <v>1453907.5116741429</v>
      </c>
      <c r="F362" s="516">
        <f t="shared" ca="1" si="38"/>
        <v>74263843.621358544</v>
      </c>
      <c r="G362" s="517">
        <v>54675</v>
      </c>
      <c r="H362" s="516">
        <f t="shared" ca="1" si="39"/>
        <v>2050.6890931863018</v>
      </c>
      <c r="I362" s="518">
        <f t="shared" ca="1" si="40"/>
        <v>28167.003421488156</v>
      </c>
      <c r="J362" s="530">
        <f t="shared" ca="1" si="42"/>
        <v>1894263.0228260776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1864045.3303114031</v>
      </c>
      <c r="D363" s="516">
        <f t="shared" ca="1" si="36"/>
        <v>402262.48628235882</v>
      </c>
      <c r="E363" s="516">
        <f t="shared" ca="1" si="37"/>
        <v>1461782.8440290443</v>
      </c>
      <c r="F363" s="516">
        <f t="shared" ca="1" si="38"/>
        <v>72802060.777329504</v>
      </c>
      <c r="G363" s="517">
        <v>54705</v>
      </c>
      <c r="H363" s="516">
        <f t="shared" ca="1" si="39"/>
        <v>2011.312431411794</v>
      </c>
      <c r="I363" s="518">
        <f t="shared" ca="1" si="40"/>
        <v>26734.983703689075</v>
      </c>
      <c r="J363" s="530">
        <f t="shared" ca="1" si="42"/>
        <v>1892791.6264465041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1864045.3303114031</v>
      </c>
      <c r="D364" s="516">
        <f t="shared" ca="1" si="36"/>
        <v>394344.49587720149</v>
      </c>
      <c r="E364" s="516">
        <f t="shared" ca="1" si="37"/>
        <v>1469700.8344342017</v>
      </c>
      <c r="F364" s="516">
        <f t="shared" ca="1" si="38"/>
        <v>71332359.942895308</v>
      </c>
      <c r="G364" s="517">
        <v>54736</v>
      </c>
      <c r="H364" s="516">
        <f t="shared" ca="1" si="39"/>
        <v>1971.7224793860075</v>
      </c>
      <c r="I364" s="518">
        <f t="shared" ca="1" si="40"/>
        <v>27082.366609166573</v>
      </c>
      <c r="J364" s="530">
        <f t="shared" ca="1" si="42"/>
        <v>1893099.4193999558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1864045.3303114031</v>
      </c>
      <c r="D365" s="516">
        <f t="shared" ca="1" si="36"/>
        <v>386383.61635734962</v>
      </c>
      <c r="E365" s="516">
        <f t="shared" ca="1" si="37"/>
        <v>1477661.7139540536</v>
      </c>
      <c r="F365" s="516">
        <f t="shared" ca="1" si="38"/>
        <v>69854698.228941262</v>
      </c>
      <c r="G365" s="517">
        <v>54766</v>
      </c>
      <c r="H365" s="516">
        <f t="shared" ca="1" si="39"/>
        <v>1931.9180817867482</v>
      </c>
      <c r="I365" s="518">
        <f t="shared" ca="1" si="40"/>
        <v>25679.64957944231</v>
      </c>
      <c r="J365" s="530">
        <f t="shared" ca="1" si="42"/>
        <v>1891656.8979726322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1864045.3303114031</v>
      </c>
      <c r="D366" s="516">
        <f t="shared" ca="1" si="36"/>
        <v>378379.6154067652</v>
      </c>
      <c r="E366" s="516">
        <f t="shared" ca="1" si="37"/>
        <v>1485665.714904638</v>
      </c>
      <c r="F366" s="516">
        <f t="shared" ca="1" si="38"/>
        <v>68369032.514036626</v>
      </c>
      <c r="G366" s="517">
        <v>54797</v>
      </c>
      <c r="H366" s="516">
        <f t="shared" ca="1" si="39"/>
        <v>1891.898077033826</v>
      </c>
      <c r="I366" s="518">
        <f t="shared" ca="1" si="40"/>
        <v>25985.947741166146</v>
      </c>
      <c r="J366" s="530">
        <f t="shared" ca="1" si="42"/>
        <v>1891923.1761296033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1864045.3303114031</v>
      </c>
      <c r="D367" s="516">
        <f t="shared" ca="1" si="36"/>
        <v>370332.25945103174</v>
      </c>
      <c r="E367" s="516">
        <f t="shared" ca="1" si="37"/>
        <v>1493713.0708603715</v>
      </c>
      <c r="F367" s="516">
        <f t="shared" ca="1" si="38"/>
        <v>66875319.443176255</v>
      </c>
      <c r="G367" s="517">
        <v>54828</v>
      </c>
      <c r="H367" s="516">
        <f t="shared" ca="1" si="39"/>
        <v>1851.6612972551586</v>
      </c>
      <c r="I367" s="518">
        <f t="shared" ca="1" si="40"/>
        <v>25433.28009522162</v>
      </c>
      <c r="J367" s="530">
        <f t="shared" ca="1" si="42"/>
        <v>1891330.27170388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1864045.3303114031</v>
      </c>
      <c r="D368" s="516">
        <f t="shared" ref="D368:D407" ca="1" si="44">+F367*(($H$6/100)/$H$9)</f>
        <v>362241.31365053804</v>
      </c>
      <c r="E368" s="516">
        <f t="shared" ref="E368:E407" ca="1" si="45">+C368-D368</f>
        <v>1501804.0166608652</v>
      </c>
      <c r="F368" s="516">
        <f t="shared" ref="F368:F407" ca="1" si="46">IF(F367&lt;1,0,+F367-E368)</f>
        <v>65373515.426515393</v>
      </c>
      <c r="G368" s="517">
        <v>54856</v>
      </c>
      <c r="H368" s="516">
        <f t="shared" ref="H368:H407" ca="1" si="47">+D368*$H$7/100</f>
        <v>1811.2065682526902</v>
      </c>
      <c r="I368" s="518">
        <f t="shared" ref="I368:I407" ca="1" si="48">+F367*$R$41*O368</f>
        <v>22470.107332907221</v>
      </c>
      <c r="J368" s="530">
        <f t="shared" ca="1" si="42"/>
        <v>1888326.6442125631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1864045.3303114031</v>
      </c>
      <c r="D369" s="516">
        <f t="shared" ca="1" si="44"/>
        <v>354106.54189362505</v>
      </c>
      <c r="E369" s="516">
        <f t="shared" ca="1" si="45"/>
        <v>1509938.788417778</v>
      </c>
      <c r="F369" s="516">
        <f t="shared" ca="1" si="46"/>
        <v>63863576.638097614</v>
      </c>
      <c r="G369" s="517">
        <v>54887</v>
      </c>
      <c r="H369" s="516">
        <f t="shared" ca="1" si="47"/>
        <v>1770.5327094681252</v>
      </c>
      <c r="I369" s="518">
        <f t="shared" ca="1" si="48"/>
        <v>24318.947738663723</v>
      </c>
      <c r="J369" s="530">
        <f t="shared" ref="J369:J407" ca="1" si="50">+C369+H369+I369</f>
        <v>1890134.8107595351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1864045.3303114031</v>
      </c>
      <c r="D370" s="516">
        <f t="shared" ca="1" si="44"/>
        <v>345927.70678969542</v>
      </c>
      <c r="E370" s="516">
        <f t="shared" ca="1" si="45"/>
        <v>1518117.6235217077</v>
      </c>
      <c r="F370" s="516">
        <f t="shared" ca="1" si="46"/>
        <v>62345459.014575906</v>
      </c>
      <c r="G370" s="517">
        <v>54917</v>
      </c>
      <c r="H370" s="516">
        <f t="shared" ca="1" si="47"/>
        <v>1729.6385339484771</v>
      </c>
      <c r="I370" s="518">
        <f t="shared" ca="1" si="48"/>
        <v>22990.887589715137</v>
      </c>
      <c r="J370" s="530">
        <f t="shared" ca="1" si="50"/>
        <v>1888765.8564350668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1864045.3303114031</v>
      </c>
      <c r="D371" s="516">
        <f t="shared" ca="1" si="44"/>
        <v>337704.56966228614</v>
      </c>
      <c r="E371" s="516">
        <f t="shared" ca="1" si="45"/>
        <v>1526340.7606491169</v>
      </c>
      <c r="F371" s="516">
        <f t="shared" ca="1" si="46"/>
        <v>60819118.253926791</v>
      </c>
      <c r="G371" s="517">
        <v>54948</v>
      </c>
      <c r="H371" s="516">
        <f t="shared" ca="1" si="47"/>
        <v>1688.5228483114306</v>
      </c>
      <c r="I371" s="518">
        <f t="shared" ca="1" si="48"/>
        <v>23192.510753422233</v>
      </c>
      <c r="J371" s="530">
        <f t="shared" ca="1" si="50"/>
        <v>1888926.3639131368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1864045.3303114031</v>
      </c>
      <c r="D372" s="516">
        <f t="shared" ca="1" si="44"/>
        <v>329436.89054210344</v>
      </c>
      <c r="E372" s="516">
        <f t="shared" ca="1" si="45"/>
        <v>1534608.4397692997</v>
      </c>
      <c r="F372" s="516">
        <f t="shared" ca="1" si="46"/>
        <v>59284509.814157493</v>
      </c>
      <c r="G372" s="517">
        <v>54978</v>
      </c>
      <c r="H372" s="516">
        <f t="shared" ca="1" si="47"/>
        <v>1647.1844527105172</v>
      </c>
      <c r="I372" s="518">
        <f t="shared" ca="1" si="48"/>
        <v>21894.882571413644</v>
      </c>
      <c r="J372" s="530">
        <f t="shared" ca="1" si="50"/>
        <v>1887587.3973355272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1864045.3303114031</v>
      </c>
      <c r="D373" s="516">
        <f t="shared" ca="1" si="44"/>
        <v>321124.42816001974</v>
      </c>
      <c r="E373" s="516">
        <f t="shared" ca="1" si="45"/>
        <v>1542920.9021513835</v>
      </c>
      <c r="F373" s="516">
        <f t="shared" ca="1" si="46"/>
        <v>57741588.91200611</v>
      </c>
      <c r="G373" s="517">
        <v>55009</v>
      </c>
      <c r="H373" s="516">
        <f t="shared" ca="1" si="47"/>
        <v>1605.6221408000988</v>
      </c>
      <c r="I373" s="518">
        <f t="shared" ca="1" si="48"/>
        <v>22053.837650866582</v>
      </c>
      <c r="J373" s="530">
        <f t="shared" ca="1" si="50"/>
        <v>1887704.7901030697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1864045.3303114031</v>
      </c>
      <c r="D374" s="516">
        <f t="shared" ca="1" si="44"/>
        <v>312766.93994003313</v>
      </c>
      <c r="E374" s="516">
        <f t="shared" ca="1" si="45"/>
        <v>1551278.3903713701</v>
      </c>
      <c r="F374" s="516">
        <f t="shared" ca="1" si="46"/>
        <v>56190310.521634743</v>
      </c>
      <c r="G374" s="517">
        <v>55040</v>
      </c>
      <c r="H374" s="516">
        <f t="shared" ca="1" si="47"/>
        <v>1563.8346997001656</v>
      </c>
      <c r="I374" s="518">
        <f t="shared" ca="1" si="48"/>
        <v>21479.87107526627</v>
      </c>
      <c r="J374" s="530">
        <f t="shared" ca="1" si="50"/>
        <v>1887089.0360863695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1864045.3303114031</v>
      </c>
      <c r="D375" s="516">
        <f t="shared" ca="1" si="44"/>
        <v>304364.18199218821</v>
      </c>
      <c r="E375" s="516">
        <f t="shared" ca="1" si="45"/>
        <v>1559681.148319215</v>
      </c>
      <c r="F375" s="516">
        <f t="shared" ca="1" si="46"/>
        <v>54630629.373315528</v>
      </c>
      <c r="G375" s="517">
        <v>55070</v>
      </c>
      <c r="H375" s="516">
        <f t="shared" ca="1" si="47"/>
        <v>1521.820909960941</v>
      </c>
      <c r="I375" s="518">
        <f t="shared" ca="1" si="48"/>
        <v>20228.511787788506</v>
      </c>
      <c r="J375" s="530">
        <f t="shared" ca="1" si="50"/>
        <v>1885795.6630091525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1864045.3303114031</v>
      </c>
      <c r="D376" s="516">
        <f t="shared" ca="1" si="44"/>
        <v>295915.90910545911</v>
      </c>
      <c r="E376" s="516">
        <f t="shared" ca="1" si="45"/>
        <v>1568129.4212059439</v>
      </c>
      <c r="F376" s="516">
        <f t="shared" ca="1" si="46"/>
        <v>53062499.952109583</v>
      </c>
      <c r="G376" s="517">
        <v>55101</v>
      </c>
      <c r="H376" s="516">
        <f t="shared" ca="1" si="47"/>
        <v>1479.5795455272955</v>
      </c>
      <c r="I376" s="518">
        <f t="shared" ca="1" si="48"/>
        <v>20322.594126873373</v>
      </c>
      <c r="J376" s="530">
        <f t="shared" ca="1" si="50"/>
        <v>1885847.5039838038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1864045.3303114031</v>
      </c>
      <c r="D377" s="516">
        <f t="shared" ca="1" si="44"/>
        <v>287421.8747405936</v>
      </c>
      <c r="E377" s="516">
        <f t="shared" ca="1" si="45"/>
        <v>1576623.4555708095</v>
      </c>
      <c r="F377" s="516">
        <f t="shared" ca="1" si="46"/>
        <v>51485876.496538773</v>
      </c>
      <c r="G377" s="517">
        <v>55131</v>
      </c>
      <c r="H377" s="516">
        <f t="shared" ca="1" si="47"/>
        <v>1437.109373702968</v>
      </c>
      <c r="I377" s="518">
        <f t="shared" ca="1" si="48"/>
        <v>19102.499982759447</v>
      </c>
      <c r="J377" s="530">
        <f t="shared" ca="1" si="50"/>
        <v>1884584.9396678654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1864045.3303114031</v>
      </c>
      <c r="D378" s="516">
        <f t="shared" ca="1" si="44"/>
        <v>278881.83102291834</v>
      </c>
      <c r="E378" s="516">
        <f t="shared" ca="1" si="45"/>
        <v>1585163.4992884849</v>
      </c>
      <c r="F378" s="516">
        <f t="shared" ca="1" si="46"/>
        <v>49900712.997250289</v>
      </c>
      <c r="G378" s="517">
        <v>55162</v>
      </c>
      <c r="H378" s="516">
        <f t="shared" ca="1" si="47"/>
        <v>1394.4091551145916</v>
      </c>
      <c r="I378" s="518">
        <f t="shared" ca="1" si="48"/>
        <v>19152.746056712422</v>
      </c>
      <c r="J378" s="530">
        <f t="shared" ca="1" si="50"/>
        <v>1884592.4855232302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1864045.3303114031</v>
      </c>
      <c r="D379" s="516">
        <f t="shared" ca="1" si="44"/>
        <v>270295.52873510576</v>
      </c>
      <c r="E379" s="516">
        <f t="shared" ca="1" si="45"/>
        <v>1593749.8015762973</v>
      </c>
      <c r="F379" s="516">
        <f t="shared" ca="1" si="46"/>
        <v>48306963.195673995</v>
      </c>
      <c r="G379" s="517">
        <v>55193</v>
      </c>
      <c r="H379" s="516">
        <f t="shared" ca="1" si="47"/>
        <v>1351.4776436755287</v>
      </c>
      <c r="I379" s="518">
        <f t="shared" ca="1" si="48"/>
        <v>18563.065234977104</v>
      </c>
      <c r="J379" s="530">
        <f t="shared" ca="1" si="50"/>
        <v>1883959.8731900558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1864045.3303114031</v>
      </c>
      <c r="D380" s="516">
        <f t="shared" ca="1" si="44"/>
        <v>261662.71730990082</v>
      </c>
      <c r="E380" s="516">
        <f t="shared" ca="1" si="45"/>
        <v>1602382.6130015024</v>
      </c>
      <c r="F380" s="516">
        <f t="shared" ca="1" si="46"/>
        <v>46704580.582672492</v>
      </c>
      <c r="G380" s="517">
        <v>55221</v>
      </c>
      <c r="H380" s="516">
        <f t="shared" ca="1" si="47"/>
        <v>1308.3135865495042</v>
      </c>
      <c r="I380" s="518">
        <f t="shared" ca="1" si="48"/>
        <v>16231.139633746461</v>
      </c>
      <c r="J380" s="530">
        <f t="shared" ca="1" si="50"/>
        <v>1881584.7835316991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1864045.3303114031</v>
      </c>
      <c r="D381" s="516">
        <f t="shared" ca="1" si="44"/>
        <v>252983.14482280935</v>
      </c>
      <c r="E381" s="516">
        <f t="shared" ca="1" si="45"/>
        <v>1611062.1854885938</v>
      </c>
      <c r="F381" s="516">
        <f t="shared" ca="1" si="46"/>
        <v>45093518.397183895</v>
      </c>
      <c r="G381" s="517">
        <v>55252</v>
      </c>
      <c r="H381" s="516">
        <f t="shared" ca="1" si="47"/>
        <v>1264.9157241140467</v>
      </c>
      <c r="I381" s="518">
        <f t="shared" ca="1" si="48"/>
        <v>17374.103976754162</v>
      </c>
      <c r="J381" s="530">
        <f t="shared" ca="1" si="50"/>
        <v>1882684.3500122714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1864045.3303114031</v>
      </c>
      <c r="D382" s="516">
        <f t="shared" ca="1" si="44"/>
        <v>244256.55798474612</v>
      </c>
      <c r="E382" s="516">
        <f t="shared" ca="1" si="45"/>
        <v>1619788.7723266571</v>
      </c>
      <c r="F382" s="516">
        <f t="shared" ca="1" si="46"/>
        <v>43473729.624857239</v>
      </c>
      <c r="G382" s="517">
        <v>55282</v>
      </c>
      <c r="H382" s="516">
        <f t="shared" ca="1" si="47"/>
        <v>1221.2827899237307</v>
      </c>
      <c r="I382" s="518">
        <f t="shared" ca="1" si="48"/>
        <v>16233.666622986198</v>
      </c>
      <c r="J382" s="530">
        <f t="shared" ca="1" si="50"/>
        <v>1881500.2797243129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1864045.3303114031</v>
      </c>
      <c r="D383" s="516">
        <f t="shared" ca="1" si="44"/>
        <v>235482.70213464339</v>
      </c>
      <c r="E383" s="516">
        <f t="shared" ca="1" si="45"/>
        <v>1628562.6281767597</v>
      </c>
      <c r="F383" s="516">
        <f t="shared" ca="1" si="46"/>
        <v>41845166.996680483</v>
      </c>
      <c r="G383" s="517">
        <v>55313</v>
      </c>
      <c r="H383" s="516">
        <f t="shared" ca="1" si="47"/>
        <v>1177.4135106732169</v>
      </c>
      <c r="I383" s="518">
        <f t="shared" ca="1" si="48"/>
        <v>16172.22742044689</v>
      </c>
      <c r="J383" s="530">
        <f t="shared" ca="1" si="50"/>
        <v>1881394.9712425233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1864045.3303114031</v>
      </c>
      <c r="D384" s="516">
        <f t="shared" ca="1" si="44"/>
        <v>226661.32123201928</v>
      </c>
      <c r="E384" s="516">
        <f t="shared" ca="1" si="45"/>
        <v>1637384.0090793839</v>
      </c>
      <c r="F384" s="516">
        <f t="shared" ca="1" si="46"/>
        <v>40207782.987601101</v>
      </c>
      <c r="G384" s="517">
        <v>55343</v>
      </c>
      <c r="H384" s="516">
        <f t="shared" ca="1" si="47"/>
        <v>1133.3066061600964</v>
      </c>
      <c r="I384" s="518">
        <f t="shared" ca="1" si="48"/>
        <v>15064.260118804974</v>
      </c>
      <c r="J384" s="530">
        <f t="shared" ca="1" si="50"/>
        <v>1880242.897036368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1864045.3303114031</v>
      </c>
      <c r="D385" s="516">
        <f t="shared" ca="1" si="44"/>
        <v>217792.15784950598</v>
      </c>
      <c r="E385" s="516">
        <f t="shared" ca="1" si="45"/>
        <v>1646253.1724618971</v>
      </c>
      <c r="F385" s="516">
        <f t="shared" ca="1" si="46"/>
        <v>38561529.815139204</v>
      </c>
      <c r="G385" s="517">
        <v>55374</v>
      </c>
      <c r="H385" s="516">
        <f t="shared" ca="1" si="47"/>
        <v>1088.9607892475299</v>
      </c>
      <c r="I385" s="518">
        <f t="shared" ca="1" si="48"/>
        <v>14957.295271387607</v>
      </c>
      <c r="J385" s="530">
        <f t="shared" ca="1" si="50"/>
        <v>1880091.5863720381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1864045.3303114031</v>
      </c>
      <c r="D386" s="516">
        <f t="shared" ca="1" si="44"/>
        <v>208874.95316533736</v>
      </c>
      <c r="E386" s="516">
        <f t="shared" ca="1" si="45"/>
        <v>1655170.3771460657</v>
      </c>
      <c r="F386" s="516">
        <f t="shared" ca="1" si="46"/>
        <v>36906359.437993139</v>
      </c>
      <c r="G386" s="517">
        <v>55405</v>
      </c>
      <c r="H386" s="516">
        <f t="shared" ca="1" si="47"/>
        <v>1044.3747658266868</v>
      </c>
      <c r="I386" s="518">
        <f t="shared" ca="1" si="48"/>
        <v>14344.889091231782</v>
      </c>
      <c r="J386" s="530">
        <f t="shared" ca="1" si="50"/>
        <v>1879434.5941684616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1864045.3303114031</v>
      </c>
      <c r="D387" s="516">
        <f t="shared" ca="1" si="44"/>
        <v>199909.44695579619</v>
      </c>
      <c r="E387" s="516">
        <f t="shared" ca="1" si="45"/>
        <v>1664135.883355607</v>
      </c>
      <c r="F387" s="516">
        <f t="shared" ca="1" si="46"/>
        <v>35242223.554637529</v>
      </c>
      <c r="G387" s="517">
        <v>55435</v>
      </c>
      <c r="H387" s="516">
        <f t="shared" ca="1" si="47"/>
        <v>999.54723477898096</v>
      </c>
      <c r="I387" s="518">
        <f t="shared" ca="1" si="48"/>
        <v>13286.289397677529</v>
      </c>
      <c r="J387" s="530">
        <f t="shared" ca="1" si="50"/>
        <v>1878331.1669438598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1864045.3303114031</v>
      </c>
      <c r="D388" s="516">
        <f t="shared" ca="1" si="44"/>
        <v>190895.37758761997</v>
      </c>
      <c r="E388" s="516">
        <f t="shared" ca="1" si="45"/>
        <v>1673149.9527237832</v>
      </c>
      <c r="F388" s="516">
        <f t="shared" ca="1" si="46"/>
        <v>33569073.601913743</v>
      </c>
      <c r="G388" s="517">
        <v>55466</v>
      </c>
      <c r="H388" s="516">
        <f t="shared" ca="1" si="47"/>
        <v>954.47688793809982</v>
      </c>
      <c r="I388" s="518">
        <f t="shared" ca="1" si="48"/>
        <v>13110.107162325159</v>
      </c>
      <c r="J388" s="530">
        <f t="shared" ca="1" si="50"/>
        <v>1878109.9143616664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1864045.3303114031</v>
      </c>
      <c r="D389" s="516">
        <f t="shared" ca="1" si="44"/>
        <v>181832.4820103661</v>
      </c>
      <c r="E389" s="516">
        <f t="shared" ca="1" si="45"/>
        <v>1682212.848301037</v>
      </c>
      <c r="F389" s="516">
        <f t="shared" ca="1" si="46"/>
        <v>31886860.753612705</v>
      </c>
      <c r="G389" s="517">
        <v>55496</v>
      </c>
      <c r="H389" s="516">
        <f t="shared" ca="1" si="47"/>
        <v>909.16241005183053</v>
      </c>
      <c r="I389" s="518">
        <f t="shared" ca="1" si="48"/>
        <v>12084.866496688946</v>
      </c>
      <c r="J389" s="530">
        <f t="shared" ca="1" si="50"/>
        <v>1877039.3592181439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1864045.3303114031</v>
      </c>
      <c r="D390" s="516">
        <f t="shared" ca="1" si="44"/>
        <v>172720.4957487355</v>
      </c>
      <c r="E390" s="516">
        <f t="shared" ca="1" si="45"/>
        <v>1691324.8345626676</v>
      </c>
      <c r="F390" s="516">
        <f t="shared" ca="1" si="46"/>
        <v>30195535.919050038</v>
      </c>
      <c r="G390" s="517">
        <v>55527</v>
      </c>
      <c r="H390" s="516">
        <f t="shared" ca="1" si="47"/>
        <v>863.60247874367747</v>
      </c>
      <c r="I390" s="518">
        <f t="shared" ca="1" si="48"/>
        <v>11861.912200343924</v>
      </c>
      <c r="J390" s="530">
        <f t="shared" ca="1" si="50"/>
        <v>1876770.8449904909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1864045.3303114031</v>
      </c>
      <c r="D391" s="516">
        <f t="shared" ca="1" si="44"/>
        <v>163559.15289485437</v>
      </c>
      <c r="E391" s="516">
        <f t="shared" ca="1" si="45"/>
        <v>1700486.1774165488</v>
      </c>
      <c r="F391" s="516">
        <f t="shared" ca="1" si="46"/>
        <v>28495049.74163349</v>
      </c>
      <c r="G391" s="517">
        <v>55558</v>
      </c>
      <c r="H391" s="516">
        <f t="shared" ca="1" si="47"/>
        <v>817.79576447427189</v>
      </c>
      <c r="I391" s="518">
        <f t="shared" ca="1" si="48"/>
        <v>11232.739361886614</v>
      </c>
      <c r="J391" s="530">
        <f t="shared" ca="1" si="50"/>
        <v>1876095.865437764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1864045.3303114031</v>
      </c>
      <c r="D392" s="516">
        <f t="shared" ca="1" si="44"/>
        <v>154348.18610051475</v>
      </c>
      <c r="E392" s="516">
        <f t="shared" ca="1" si="45"/>
        <v>1709697.1442108883</v>
      </c>
      <c r="F392" s="516">
        <f t="shared" ca="1" si="46"/>
        <v>26785352.5974226</v>
      </c>
      <c r="G392" s="517">
        <v>55587</v>
      </c>
      <c r="H392" s="516">
        <f t="shared" ca="1" si="47"/>
        <v>771.74093050257375</v>
      </c>
      <c r="I392" s="518">
        <f t="shared" ca="1" si="48"/>
        <v>9916.2773100884533</v>
      </c>
      <c r="J392" s="530">
        <f t="shared" ca="1" si="50"/>
        <v>1874733.3485519942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1864045.3303114031</v>
      </c>
      <c r="D393" s="516">
        <f t="shared" ca="1" si="44"/>
        <v>145087.32656937241</v>
      </c>
      <c r="E393" s="516">
        <f t="shared" ca="1" si="45"/>
        <v>1718958.0037420308</v>
      </c>
      <c r="F393" s="516">
        <f t="shared" ca="1" si="46"/>
        <v>25066394.593680568</v>
      </c>
      <c r="G393" s="517">
        <v>55618</v>
      </c>
      <c r="H393" s="516">
        <f t="shared" ca="1" si="47"/>
        <v>725.43663284686204</v>
      </c>
      <c r="I393" s="518">
        <f t="shared" ca="1" si="48"/>
        <v>9964.1511662412067</v>
      </c>
      <c r="J393" s="530">
        <f t="shared" ca="1" si="50"/>
        <v>1874734.9181104912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1864045.3303114031</v>
      </c>
      <c r="D394" s="516">
        <f t="shared" ca="1" si="44"/>
        <v>135776.30404910308</v>
      </c>
      <c r="E394" s="516">
        <f t="shared" ca="1" si="45"/>
        <v>1728269.0262623001</v>
      </c>
      <c r="F394" s="516">
        <f t="shared" ca="1" si="46"/>
        <v>23338125.56741827</v>
      </c>
      <c r="G394" s="517">
        <v>55648</v>
      </c>
      <c r="H394" s="516">
        <f t="shared" ca="1" si="47"/>
        <v>678.88152024551539</v>
      </c>
      <c r="I394" s="518">
        <f t="shared" ca="1" si="48"/>
        <v>9023.9020537250035</v>
      </c>
      <c r="J394" s="530">
        <f t="shared" ca="1" si="50"/>
        <v>1873748.1138853736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1864045.3303114031</v>
      </c>
      <c r="D395" s="516">
        <f t="shared" ca="1" si="44"/>
        <v>126414.84682351563</v>
      </c>
      <c r="E395" s="516">
        <f t="shared" ca="1" si="45"/>
        <v>1737630.4834878875</v>
      </c>
      <c r="F395" s="516">
        <f t="shared" ca="1" si="46"/>
        <v>21600495.083930381</v>
      </c>
      <c r="G395" s="517">
        <v>55679</v>
      </c>
      <c r="H395" s="516">
        <f t="shared" ca="1" si="47"/>
        <v>632.07423411757816</v>
      </c>
      <c r="I395" s="518">
        <f t="shared" ca="1" si="48"/>
        <v>8681.782711079597</v>
      </c>
      <c r="J395" s="530">
        <f t="shared" ca="1" si="50"/>
        <v>1873359.1872566002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1864045.3303114031</v>
      </c>
      <c r="D396" s="516">
        <f t="shared" ca="1" si="44"/>
        <v>117002.6817046229</v>
      </c>
      <c r="E396" s="516">
        <f t="shared" ca="1" si="45"/>
        <v>1747042.6486067802</v>
      </c>
      <c r="F396" s="516">
        <f t="shared" ca="1" si="46"/>
        <v>19853452.4353236</v>
      </c>
      <c r="G396" s="517">
        <v>55709</v>
      </c>
      <c r="H396" s="516">
        <f t="shared" ca="1" si="47"/>
        <v>585.01340852311444</v>
      </c>
      <c r="I396" s="518">
        <f t="shared" ca="1" si="48"/>
        <v>7776.1782302149359</v>
      </c>
      <c r="J396" s="530">
        <f t="shared" ca="1" si="50"/>
        <v>1872406.5219501411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1864045.3303114031</v>
      </c>
      <c r="D397" s="516">
        <f t="shared" ca="1" si="44"/>
        <v>107539.5340246695</v>
      </c>
      <c r="E397" s="516">
        <f t="shared" ca="1" si="45"/>
        <v>1756505.7962867336</v>
      </c>
      <c r="F397" s="516">
        <f t="shared" ca="1" si="46"/>
        <v>18096946.639036868</v>
      </c>
      <c r="G397" s="517">
        <v>55740</v>
      </c>
      <c r="H397" s="516">
        <f t="shared" ca="1" si="47"/>
        <v>537.69767012334751</v>
      </c>
      <c r="I397" s="518">
        <f t="shared" ca="1" si="48"/>
        <v>7385.4843059403784</v>
      </c>
      <c r="J397" s="530">
        <f t="shared" ca="1" si="50"/>
        <v>1871968.5122874668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1864045.3303114031</v>
      </c>
      <c r="D398" s="516">
        <f t="shared" ca="1" si="44"/>
        <v>98025.127628116374</v>
      </c>
      <c r="E398" s="516">
        <f t="shared" ca="1" si="45"/>
        <v>1766020.2026832867</v>
      </c>
      <c r="F398" s="516">
        <f t="shared" ca="1" si="46"/>
        <v>16330926.436353581</v>
      </c>
      <c r="G398" s="517">
        <v>55771</v>
      </c>
      <c r="H398" s="516">
        <f t="shared" ca="1" si="47"/>
        <v>490.12563814058188</v>
      </c>
      <c r="I398" s="518">
        <f t="shared" ca="1" si="48"/>
        <v>6732.0641497217139</v>
      </c>
      <c r="J398" s="530">
        <f t="shared" ca="1" si="50"/>
        <v>1871267.5200992655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1864045.3303114031</v>
      </c>
      <c r="D399" s="516">
        <f t="shared" ca="1" si="44"/>
        <v>88459.184863581904</v>
      </c>
      <c r="E399" s="516">
        <f t="shared" ca="1" si="45"/>
        <v>1775586.1454478214</v>
      </c>
      <c r="F399" s="516">
        <f t="shared" ca="1" si="46"/>
        <v>14555340.290905759</v>
      </c>
      <c r="G399" s="517">
        <v>55801</v>
      </c>
      <c r="H399" s="516">
        <f t="shared" ca="1" si="47"/>
        <v>442.29592431790951</v>
      </c>
      <c r="I399" s="518">
        <f t="shared" ca="1" si="48"/>
        <v>5879.1335170872881</v>
      </c>
      <c r="J399" s="530">
        <f t="shared" ca="1" si="50"/>
        <v>1870366.7597528084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1864045.3303114031</v>
      </c>
      <c r="D400" s="516">
        <f t="shared" ca="1" si="44"/>
        <v>78841.426575739533</v>
      </c>
      <c r="E400" s="516">
        <f t="shared" ca="1" si="45"/>
        <v>1785203.9037356635</v>
      </c>
      <c r="F400" s="516">
        <f t="shared" ca="1" si="46"/>
        <v>12770136.387170095</v>
      </c>
      <c r="G400" s="517">
        <v>55832</v>
      </c>
      <c r="H400" s="516">
        <f t="shared" ca="1" si="47"/>
        <v>394.20713287869768</v>
      </c>
      <c r="I400" s="518">
        <f t="shared" ca="1" si="48"/>
        <v>5414.586588216941</v>
      </c>
      <c r="J400" s="530">
        <f t="shared" ca="1" si="50"/>
        <v>1869854.1240324988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1864045.3303114031</v>
      </c>
      <c r="D401" s="516">
        <f t="shared" ca="1" si="44"/>
        <v>69171.572097171345</v>
      </c>
      <c r="E401" s="516">
        <f t="shared" ca="1" si="45"/>
        <v>1794873.7582142318</v>
      </c>
      <c r="F401" s="516">
        <f t="shared" ca="1" si="46"/>
        <v>10975262.628955863</v>
      </c>
      <c r="G401" s="517">
        <v>55862</v>
      </c>
      <c r="H401" s="516">
        <f t="shared" ca="1" si="47"/>
        <v>345.85786048585675</v>
      </c>
      <c r="I401" s="518">
        <f t="shared" ca="1" si="48"/>
        <v>4597.2490993812335</v>
      </c>
      <c r="J401" s="530">
        <f t="shared" ca="1" si="50"/>
        <v>1868988.4372712702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1864045.3303114031</v>
      </c>
      <c r="D402" s="516">
        <f t="shared" ca="1" si="44"/>
        <v>59449.339240177593</v>
      </c>
      <c r="E402" s="516">
        <f t="shared" ca="1" si="45"/>
        <v>1804595.9910712256</v>
      </c>
      <c r="F402" s="516">
        <f t="shared" ca="1" si="46"/>
        <v>9170666.6378846373</v>
      </c>
      <c r="G402" s="517">
        <v>55893</v>
      </c>
      <c r="H402" s="516">
        <f t="shared" ca="1" si="47"/>
        <v>297.24669620088798</v>
      </c>
      <c r="I402" s="518">
        <f t="shared" ca="1" si="48"/>
        <v>4082.7976979715809</v>
      </c>
      <c r="J402" s="530">
        <f t="shared" ca="1" si="50"/>
        <v>1868425.3747055756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1864045.3303114031</v>
      </c>
      <c r="D403" s="516">
        <f t="shared" ca="1" si="44"/>
        <v>49674.444288541788</v>
      </c>
      <c r="E403" s="516">
        <f t="shared" ca="1" si="45"/>
        <v>1814370.8860228613</v>
      </c>
      <c r="F403" s="516">
        <f t="shared" ca="1" si="46"/>
        <v>7356295.7518617762</v>
      </c>
      <c r="G403" s="517">
        <v>55924</v>
      </c>
      <c r="H403" s="516">
        <f t="shared" ca="1" si="47"/>
        <v>248.37222144270893</v>
      </c>
      <c r="I403" s="518">
        <f t="shared" ca="1" si="48"/>
        <v>3411.4879892930849</v>
      </c>
      <c r="J403" s="530">
        <f t="shared" ca="1" si="50"/>
        <v>1867705.190522139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1864045.3303114031</v>
      </c>
      <c r="D404" s="516">
        <f t="shared" ca="1" si="44"/>
        <v>39846.601989251292</v>
      </c>
      <c r="E404" s="516">
        <f t="shared" ca="1" si="45"/>
        <v>1824198.7283221518</v>
      </c>
      <c r="F404" s="516">
        <f t="shared" ca="1" si="46"/>
        <v>5532097.0235396242</v>
      </c>
      <c r="G404" s="517">
        <v>55952</v>
      </c>
      <c r="H404" s="516">
        <f t="shared" ca="1" si="47"/>
        <v>199.23300994625646</v>
      </c>
      <c r="I404" s="518">
        <f t="shared" ca="1" si="48"/>
        <v>2471.7153726255565</v>
      </c>
      <c r="J404" s="530">
        <f t="shared" ca="1" si="50"/>
        <v>1866716.2786939749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1864045.3303114031</v>
      </c>
      <c r="D405" s="516">
        <f t="shared" ca="1" si="44"/>
        <v>29965.525544172964</v>
      </c>
      <c r="E405" s="516">
        <f t="shared" ca="1" si="45"/>
        <v>1834079.8047672303</v>
      </c>
      <c r="F405" s="516">
        <f t="shared" ca="1" si="46"/>
        <v>3698017.2187723937</v>
      </c>
      <c r="G405" s="517">
        <v>55983</v>
      </c>
      <c r="H405" s="516">
        <f t="shared" ca="1" si="47"/>
        <v>149.82762772086483</v>
      </c>
      <c r="I405" s="518">
        <f t="shared" ca="1" si="48"/>
        <v>2057.9400927567399</v>
      </c>
      <c r="J405" s="530">
        <f t="shared" ca="1" si="50"/>
        <v>1866253.0980318806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1864045.3303114031</v>
      </c>
      <c r="D406" s="516">
        <f t="shared" ca="1" si="44"/>
        <v>20030.926601683801</v>
      </c>
      <c r="E406" s="516">
        <f t="shared" ca="1" si="45"/>
        <v>1844014.4037097194</v>
      </c>
      <c r="F406" s="516">
        <f t="shared" ca="1" si="46"/>
        <v>1854002.8150626742</v>
      </c>
      <c r="G406" s="517">
        <v>56013</v>
      </c>
      <c r="H406" s="516">
        <f t="shared" ca="1" si="47"/>
        <v>100.15463300841901</v>
      </c>
      <c r="I406" s="518">
        <f t="shared" ca="1" si="48"/>
        <v>1331.2861987580616</v>
      </c>
      <c r="J406" s="530">
        <f t="shared" ca="1" si="50"/>
        <v>1865476.7711431696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1864045.3303114031</v>
      </c>
      <c r="D407" s="516">
        <f t="shared" ca="1" si="44"/>
        <v>10042.515248256152</v>
      </c>
      <c r="E407" s="516">
        <f t="shared" ca="1" si="45"/>
        <v>1854002.8150631471</v>
      </c>
      <c r="F407" s="516">
        <f t="shared" ca="1" si="46"/>
        <v>-4.7287903726100922E-7</v>
      </c>
      <c r="G407" s="517">
        <v>56044</v>
      </c>
      <c r="H407" s="516">
        <f t="shared" ca="1" si="47"/>
        <v>50.212576241280757</v>
      </c>
      <c r="I407" s="518">
        <f t="shared" ca="1" si="48"/>
        <v>689.68904720331477</v>
      </c>
      <c r="J407" s="530">
        <f t="shared" ca="1" si="50"/>
        <v>1864785.2319348478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0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671056318.91210926</v>
      </c>
      <c r="D409" s="540">
        <f ca="1">SUM(D47:D407)</f>
        <v>376144179.54928303</v>
      </c>
      <c r="E409" s="539">
        <f ca="1">SUM(E47:E408)</f>
        <v>294912139.36282229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4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'!I47</f>
        <v>6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1875594961.7740526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AFD'!M16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0.82899159724935989</v>
      </c>
      <c r="T5" s="432">
        <f ca="1">+W48*-1</f>
        <v>1554852463.153924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'!I48</f>
        <v>180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0.17100840275064005</v>
      </c>
      <c r="T6" s="432">
        <f ca="1">+W55*-1</f>
        <v>320742498.62012851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'!I49</f>
        <v>63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'!I50</f>
        <v>2492063.4920634921</v>
      </c>
      <c r="F8" s="414" t="s">
        <v>357</v>
      </c>
      <c r="G8" s="440"/>
      <c r="H8" s="441">
        <f ca="1">ABS(PMT(H6/12/100,H4,H42,,0))</f>
        <v>1975839.3339364771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3751189923.5481052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2100479.6703159343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466455738.94617718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272099181.05193669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1.5423666765594681</v>
      </c>
      <c r="J17" s="460">
        <f ca="1">+SUM(J19:J37)</f>
        <v>0.99718489326981041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272099181.05193669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0.92355062784013486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272099181.05193669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157000000</v>
      </c>
      <c r="I19" s="468">
        <f>+H19/$H$22</f>
        <v>0.77682606353150729</v>
      </c>
      <c r="J19" s="468">
        <f ca="1">+H19/$H$42</f>
        <v>0.50224063254520512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194356557.89424047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'!I10</f>
        <v>32666666.666666668</v>
      </c>
      <c r="I20" s="468">
        <f>+H20/$H$22</f>
        <v>0.16163259920613104</v>
      </c>
      <c r="J20" s="468">
        <f ca="1">+H20/$H$42</f>
        <v>0.10450017407522315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77742623.157696202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'!I4</f>
        <v>12437777.777777784</v>
      </c>
      <c r="I21" s="469">
        <f>+H21/$H$22</f>
        <v>6.154133726236162E-2</v>
      </c>
      <c r="J21" s="469">
        <f ca="1">+H21/$H$42</f>
        <v>3.9788263557756748E-2</v>
      </c>
      <c r="K21" s="469"/>
      <c r="L21" s="469"/>
      <c r="M21" s="469"/>
      <c r="N21" s="469"/>
      <c r="P21" s="421"/>
      <c r="S21" s="470"/>
      <c r="T21" s="429">
        <f ca="1">SUM(T15:T20)</f>
        <v>1554852463.1539237</v>
      </c>
    </row>
    <row r="22" spans="1:20" ht="19.149999999999999" customHeight="1" thickBot="1">
      <c r="A22" s="413"/>
      <c r="B22" s="471">
        <f ca="1">+H22/$H$42</f>
        <v>0.64652907017818495</v>
      </c>
      <c r="H22" s="472">
        <f>SUM(H19:H21)</f>
        <v>202104444.44444445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'!I11</f>
        <v>2366179.0661397106</v>
      </c>
      <c r="I23" s="474">
        <f t="shared" ref="I23:I31" si="1">+H23/$H$22</f>
        <v>1.1707704264713181E-2</v>
      </c>
      <c r="J23" s="469">
        <f t="shared" ref="J23:J31" ca="1" si="2">+H23/$H$42</f>
        <v>7.5693711521861839E-3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'!I5</f>
        <v>3059523.0054918919</v>
      </c>
      <c r="I24" s="474">
        <f t="shared" si="1"/>
        <v>1.5138326195161483E-2</v>
      </c>
      <c r="J24" s="469">
        <f t="shared" ca="1" si="2"/>
        <v>9.7873679590118143E-3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'!I12</f>
        <v>7827617.891583723</v>
      </c>
      <c r="I25" s="474">
        <f t="shared" si="1"/>
        <v>3.8730557920686505E-2</v>
      </c>
      <c r="J25" s="469">
        <f t="shared" ca="1" si="2"/>
        <v>2.5040431599943781E-2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'!I6*D4</f>
        <v>513217.43332719989</v>
      </c>
      <c r="G26" s="466"/>
      <c r="H26" s="467">
        <f>F26/D4</f>
        <v>85536.238887866653</v>
      </c>
      <c r="I26" s="474">
        <f t="shared" si="1"/>
        <v>4.2322789646211524E-4</v>
      </c>
      <c r="J26" s="469">
        <f t="shared" ca="1" si="2"/>
        <v>2.7362913837312048E-4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'!J14*100</f>
        <v>21.160647169696666</v>
      </c>
      <c r="G27" s="466"/>
      <c r="H27" s="467">
        <f ca="1">+F27%*H22</f>
        <v>42766608.403164506</v>
      </c>
      <c r="I27" s="474">
        <f t="shared" ca="1" si="1"/>
        <v>0.21160647169696667</v>
      </c>
      <c r="J27" s="469">
        <f t="shared" ca="1" si="2"/>
        <v>0.13680973538992627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'!I7</f>
        <v>1140483.1851715555</v>
      </c>
      <c r="I28" s="474">
        <f t="shared" si="1"/>
        <v>5.6430386194948699E-3</v>
      </c>
      <c r="J28" s="469">
        <f t="shared" ca="1" si="2"/>
        <v>3.6483885116416069E-3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'!I15</f>
        <v>21810563.151122332</v>
      </c>
      <c r="I29" s="474">
        <f t="shared" ca="1" si="1"/>
        <v>0.10791728608975611</v>
      </c>
      <c r="J29" s="469">
        <f t="shared" ca="1" si="2"/>
        <v>6.9771662631763195E-2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-1028330.4703159344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4688987.4044351317</v>
      </c>
      <c r="I30" s="474">
        <f t="shared" ca="1" si="1"/>
        <v>2.3200812912969195E-2</v>
      </c>
      <c r="J30" s="469">
        <f t="shared" ca="1" si="2"/>
        <v>1.4999999999999999E-2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43818.729684065562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'!I8</f>
        <v>2851207.9629288893</v>
      </c>
      <c r="I31" s="474">
        <f t="shared" si="1"/>
        <v>1.4107596548737179E-2</v>
      </c>
      <c r="J31" s="469">
        <f t="shared" ca="1" si="2"/>
        <v>9.1209712791040197E-3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1115967.9296840657</v>
      </c>
    </row>
    <row r="32" spans="1:20" ht="19.149999999999999" customHeight="1" thickBot="1">
      <c r="A32" s="413"/>
      <c r="B32" s="487">
        <f ca="1">+H32/$H$42</f>
        <v>0.27702155766194997</v>
      </c>
      <c r="D32" s="458"/>
      <c r="E32" s="458"/>
      <c r="F32" s="416"/>
      <c r="G32" s="416"/>
      <c r="H32" s="472">
        <f ca="1">SUM(H23:H31)</f>
        <v>86596706.308925599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2188117.1296840655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7.3634265429675355E-2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'!J31*100</f>
        <v>0.91503025192605203</v>
      </c>
      <c r="G34" s="466"/>
      <c r="H34" s="467">
        <f ca="1">(F34%*T4)/D4</f>
        <v>2860376.8839722425</v>
      </c>
      <c r="I34" s="474">
        <f ca="1">+H34/$H$22</f>
        <v>1.4152963789762269E-2</v>
      </c>
      <c r="J34" s="469">
        <f ca="1">+H34/$H$42</f>
        <v>9.1503025192605208E-3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'!J28*100</f>
        <v>0.23790786550077345</v>
      </c>
      <c r="G35" s="466"/>
      <c r="H35" s="467">
        <f ca="1">(F35%*T4)/D4</f>
        <v>743697.98983278265</v>
      </c>
      <c r="I35" s="474">
        <f ca="1">+H35/$H$22</f>
        <v>3.6797705853381883E-3</v>
      </c>
      <c r="J35" s="469">
        <f ca="1">+H35/$H$42</f>
        <v>2.379078655007734E-3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'!I29*D4</f>
        <v>3188326.0297984234</v>
      </c>
      <c r="G36" s="466"/>
      <c r="H36" s="467">
        <f>+F36/D4</f>
        <v>531387.67163307057</v>
      </c>
      <c r="I36" s="474">
        <f>+H36/$H$22</f>
        <v>2.6292725679228756E-3</v>
      </c>
      <c r="J36" s="469">
        <f ca="1">+H36/$H$42</f>
        <v>1.6999011485841853E-3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18882546.996867303</v>
      </c>
      <c r="I37" s="474">
        <f ca="1">+H37/$H$22</f>
        <v>9.3429647471497526E-2</v>
      </c>
      <c r="J37" s="469">
        <f ca="1">+H37/$H$42</f>
        <v>6.0404983106822907E-2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7.3634265429675355E-2</v>
      </c>
      <c r="F38" s="461"/>
      <c r="G38" s="461"/>
      <c r="H38" s="472">
        <f ca="1">SUM(H34:H37)</f>
        <v>23018009.542305399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311719160.29567546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2.8151067301896847E-3</v>
      </c>
      <c r="G41" s="496"/>
      <c r="H41" s="439">
        <v>880000</v>
      </c>
      <c r="I41" s="496" t="s">
        <v>410</v>
      </c>
      <c r="N41" s="501"/>
      <c r="O41" s="501">
        <f ca="1">+S41*H4</f>
        <v>1346626.7724773178</v>
      </c>
      <c r="R41" s="502">
        <f>H5/1000/30</f>
        <v>1.1999999999999999E-5</v>
      </c>
      <c r="S41" s="503">
        <f ca="1">+R41*H40</f>
        <v>3740.6299235481051</v>
      </c>
    </row>
    <row r="42" spans="1:25" ht="32.450000000000003" customHeight="1" thickBot="1">
      <c r="B42" s="471">
        <f ca="1">+H41/H42</f>
        <v>2.8151067301896847E-3</v>
      </c>
      <c r="F42" s="493" t="s">
        <v>411</v>
      </c>
      <c r="G42" s="504"/>
      <c r="H42" s="505">
        <f ca="1">+H40+H41</f>
        <v>312599160.29567546</v>
      </c>
      <c r="I42" s="504" t="s">
        <v>412</v>
      </c>
      <c r="N42" s="501"/>
      <c r="O42" s="451">
        <f ca="1">+S42*H4</f>
        <v>8229385831805831</v>
      </c>
      <c r="R42" s="492">
        <f>+H41/12</f>
        <v>73333.333333333328</v>
      </c>
      <c r="S42" s="503">
        <f ca="1">+R42*H40</f>
        <v>22859405088349.531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312599160.29567546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1975839.3339364771</v>
      </c>
      <c r="D48" s="516">
        <f t="shared" ref="D48:D111" ca="1" si="4">+F47*(($H$6/100)/$H$9)</f>
        <v>1693245.4516015754</v>
      </c>
      <c r="E48" s="516">
        <f t="shared" ref="E48:E111" ca="1" si="5">+C48-D48</f>
        <v>282593.88233490172</v>
      </c>
      <c r="F48" s="516">
        <f t="shared" ref="F48:F111" ca="1" si="6">IF(F47&lt;1,0,+F47-E48)</f>
        <v>312316566.41334057</v>
      </c>
      <c r="G48" s="517">
        <f>+S40+30</f>
        <v>45116</v>
      </c>
      <c r="H48" s="516">
        <f t="shared" ref="H48:H111" ca="1" si="7">+D48*$H$7/100</f>
        <v>8466.227258007877</v>
      </c>
      <c r="I48" s="518">
        <f t="shared" ref="I48:I111" ca="1" si="8">+F47*$R$41*O48</f>
        <v>112535.69770644316</v>
      </c>
      <c r="J48" s="519">
        <f ca="1">D48+E48+H48+I48</f>
        <v>2096841.2589009283</v>
      </c>
      <c r="O48" s="422">
        <f>G48-S40</f>
        <v>30</v>
      </c>
      <c r="S48" s="412" t="s">
        <v>378</v>
      </c>
      <c r="T48" s="520">
        <f>+H22</f>
        <v>202104444.44444445</v>
      </c>
      <c r="U48" s="521"/>
      <c r="V48" s="522">
        <f ca="1">-SUM(T48:T54)*D4</f>
        <v>-1554852463.153924</v>
      </c>
      <c r="W48" s="522">
        <f ca="1">+V48</f>
        <v>-1554852463.153924</v>
      </c>
      <c r="X48" s="522">
        <f ca="1">+W48+W55</f>
        <v>-1875594961.7740526</v>
      </c>
      <c r="Y48" s="514"/>
    </row>
    <row r="49" spans="2:25" ht="17.45" customHeight="1">
      <c r="B49" s="509">
        <v>2</v>
      </c>
      <c r="C49" s="515">
        <f t="shared" ref="C49:C112" ca="1" si="9">IF(F48&lt;1,0,+$H$8)</f>
        <v>1975839.3339364771</v>
      </c>
      <c r="D49" s="516">
        <f t="shared" ca="1" si="4"/>
        <v>1691714.734738928</v>
      </c>
      <c r="E49" s="516">
        <f t="shared" ca="1" si="5"/>
        <v>284124.59919754905</v>
      </c>
      <c r="F49" s="516">
        <f t="shared" ca="1" si="6"/>
        <v>312032441.814143</v>
      </c>
      <c r="G49" s="517">
        <v>45147</v>
      </c>
      <c r="H49" s="516">
        <f t="shared" ca="1" si="7"/>
        <v>8458.5736736946401</v>
      </c>
      <c r="I49" s="518">
        <f t="shared" ca="1" si="8"/>
        <v>116181.76270576268</v>
      </c>
      <c r="J49" s="519">
        <f t="shared" ref="J49:J112" ca="1" si="10">+C49+H49+I49</f>
        <v>2100479.6703159343</v>
      </c>
      <c r="O49" s="422">
        <f t="shared" ref="O49:O112" si="11">+G49-G48</f>
        <v>31</v>
      </c>
      <c r="S49" s="412" t="s">
        <v>430</v>
      </c>
      <c r="T49" s="520">
        <f>+H23</f>
        <v>2366179.0661397106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1975839.3339364771</v>
      </c>
      <c r="D50" s="516">
        <f t="shared" ca="1" si="4"/>
        <v>1690175.7264932746</v>
      </c>
      <c r="E50" s="516">
        <f t="shared" ca="1" si="5"/>
        <v>285663.60744320252</v>
      </c>
      <c r="F50" s="516">
        <f t="shared" ca="1" si="6"/>
        <v>311746778.20669979</v>
      </c>
      <c r="G50" s="517">
        <v>45178</v>
      </c>
      <c r="H50" s="516">
        <f t="shared" ca="1" si="7"/>
        <v>8450.8786324663724</v>
      </c>
      <c r="I50" s="518">
        <f t="shared" ca="1" si="8"/>
        <v>116076.06835486119</v>
      </c>
      <c r="J50" s="519">
        <f t="shared" ca="1" si="10"/>
        <v>2100366.2809238047</v>
      </c>
      <c r="O50" s="422">
        <f t="shared" si="11"/>
        <v>31</v>
      </c>
      <c r="S50" s="412" t="s">
        <v>431</v>
      </c>
      <c r="T50" s="520">
        <f>+H25</f>
        <v>7827617.891583723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1975839.3339364771</v>
      </c>
      <c r="D51" s="516">
        <f t="shared" ca="1" si="4"/>
        <v>1688628.3819529573</v>
      </c>
      <c r="E51" s="516">
        <f t="shared" ca="1" si="5"/>
        <v>287210.95198351983</v>
      </c>
      <c r="F51" s="516">
        <f t="shared" ca="1" si="6"/>
        <v>311459567.25471628</v>
      </c>
      <c r="G51" s="517">
        <v>45208</v>
      </c>
      <c r="H51" s="516">
        <f t="shared" ca="1" si="7"/>
        <v>8443.1419097647868</v>
      </c>
      <c r="I51" s="518">
        <f t="shared" ca="1" si="8"/>
        <v>112228.84015441191</v>
      </c>
      <c r="J51" s="519">
        <f t="shared" ca="1" si="10"/>
        <v>2096511.3160006539</v>
      </c>
      <c r="O51" s="422">
        <f t="shared" si="11"/>
        <v>30</v>
      </c>
      <c r="S51" s="412" t="s">
        <v>432</v>
      </c>
      <c r="T51" s="520">
        <f>+H26</f>
        <v>85536.238887866653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1975839.3339364771</v>
      </c>
      <c r="D52" s="516">
        <f t="shared" ca="1" si="4"/>
        <v>1687072.6559630465</v>
      </c>
      <c r="E52" s="516">
        <f t="shared" ca="1" si="5"/>
        <v>288766.6779734306</v>
      </c>
      <c r="F52" s="516">
        <f t="shared" ca="1" si="6"/>
        <v>311170800.57674283</v>
      </c>
      <c r="G52" s="517">
        <v>45239</v>
      </c>
      <c r="H52" s="516">
        <f t="shared" ca="1" si="7"/>
        <v>8435.3632798152321</v>
      </c>
      <c r="I52" s="518">
        <f t="shared" ca="1" si="8"/>
        <v>115862.95901875444</v>
      </c>
      <c r="J52" s="519">
        <f t="shared" ca="1" si="10"/>
        <v>2100137.6562350467</v>
      </c>
      <c r="O52" s="422">
        <f t="shared" si="11"/>
        <v>31</v>
      </c>
      <c r="S52" s="412" t="s">
        <v>433</v>
      </c>
      <c r="T52" s="520">
        <f ca="1">+H27</f>
        <v>42766608.403164506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1975839.3339364771</v>
      </c>
      <c r="D53" s="516">
        <f t="shared" ca="1" si="4"/>
        <v>1685508.5031240238</v>
      </c>
      <c r="E53" s="516">
        <f t="shared" ca="1" si="5"/>
        <v>290330.83081245329</v>
      </c>
      <c r="F53" s="516">
        <f t="shared" ca="1" si="6"/>
        <v>310880469.74593037</v>
      </c>
      <c r="G53" s="517">
        <v>45269</v>
      </c>
      <c r="H53" s="516">
        <f t="shared" ca="1" si="7"/>
        <v>8427.5425156201181</v>
      </c>
      <c r="I53" s="518">
        <f t="shared" ca="1" si="8"/>
        <v>112021.48820762741</v>
      </c>
      <c r="J53" s="519">
        <f t="shared" ca="1" si="10"/>
        <v>2096288.3646597245</v>
      </c>
      <c r="O53" s="422">
        <f t="shared" si="11"/>
        <v>30</v>
      </c>
      <c r="Q53" s="513"/>
      <c r="S53" s="412" t="s">
        <v>393</v>
      </c>
      <c r="T53" s="526">
        <f>+H28</f>
        <v>1140483.1851715555</v>
      </c>
      <c r="V53" s="522"/>
      <c r="Y53" s="514"/>
    </row>
    <row r="54" spans="2:25" ht="17.45" customHeight="1">
      <c r="B54" s="510">
        <v>7</v>
      </c>
      <c r="C54" s="515">
        <f t="shared" ca="1" si="9"/>
        <v>1975839.3339364771</v>
      </c>
      <c r="D54" s="516">
        <f t="shared" ca="1" si="4"/>
        <v>1683935.8777904562</v>
      </c>
      <c r="E54" s="516">
        <f t="shared" ca="1" si="5"/>
        <v>291903.45614602091</v>
      </c>
      <c r="F54" s="516">
        <f t="shared" ca="1" si="6"/>
        <v>310588566.28978437</v>
      </c>
      <c r="G54" s="517">
        <v>45300</v>
      </c>
      <c r="H54" s="516">
        <f t="shared" ca="1" si="7"/>
        <v>8419.6793889522814</v>
      </c>
      <c r="I54" s="518">
        <f t="shared" ca="1" si="8"/>
        <v>115647.53474548607</v>
      </c>
      <c r="J54" s="519">
        <f t="shared" ca="1" si="10"/>
        <v>2099906.5480709155</v>
      </c>
      <c r="O54" s="422">
        <f t="shared" si="11"/>
        <v>31</v>
      </c>
      <c r="S54" s="412" t="s">
        <v>434</v>
      </c>
      <c r="T54" s="526">
        <f>+H31</f>
        <v>2851207.9629288893</v>
      </c>
      <c r="Y54" s="514"/>
    </row>
    <row r="55" spans="2:25" ht="17.45" customHeight="1">
      <c r="B55" s="510">
        <v>8</v>
      </c>
      <c r="C55" s="515">
        <f t="shared" ca="1" si="9"/>
        <v>1975839.3339364771</v>
      </c>
      <c r="D55" s="516">
        <f t="shared" ca="1" si="4"/>
        <v>1682354.7340696654</v>
      </c>
      <c r="E55" s="516">
        <f t="shared" ca="1" si="5"/>
        <v>293484.59986681165</v>
      </c>
      <c r="F55" s="516">
        <f t="shared" ca="1" si="6"/>
        <v>310295081.68991756</v>
      </c>
      <c r="G55" s="517">
        <v>45331</v>
      </c>
      <c r="H55" s="516">
        <f t="shared" ca="1" si="7"/>
        <v>8411.7736703483279</v>
      </c>
      <c r="I55" s="518">
        <f t="shared" ca="1" si="8"/>
        <v>115538.94665979978</v>
      </c>
      <c r="J55" s="519">
        <f t="shared" ca="1" si="10"/>
        <v>2099790.0542666251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-18357138.032951351</v>
      </c>
      <c r="W55" s="522">
        <f ca="1">+SUM(U55:V67)</f>
        <v>-320742498.62012851</v>
      </c>
      <c r="Y55" s="514"/>
    </row>
    <row r="56" spans="2:25" ht="17.45" customHeight="1">
      <c r="B56" s="510">
        <v>9</v>
      </c>
      <c r="C56" s="515">
        <f t="shared" ca="1" si="9"/>
        <v>1975839.3339364771</v>
      </c>
      <c r="D56" s="516">
        <f t="shared" ca="1" si="4"/>
        <v>1680765.0258203868</v>
      </c>
      <c r="E56" s="516">
        <f t="shared" ca="1" si="5"/>
        <v>295074.30811609025</v>
      </c>
      <c r="F56" s="516">
        <f t="shared" ca="1" si="6"/>
        <v>310000007.38180149</v>
      </c>
      <c r="G56" s="517">
        <v>45360</v>
      </c>
      <c r="H56" s="516">
        <f t="shared" ca="1" si="7"/>
        <v>8403.8251291019333</v>
      </c>
      <c r="I56" s="518">
        <f t="shared" ca="1" si="8"/>
        <v>107982.68842809131</v>
      </c>
      <c r="J56" s="519">
        <f t="shared" ca="1" si="10"/>
        <v>2092225.8474936704</v>
      </c>
      <c r="O56" s="422">
        <f t="shared" si="11"/>
        <v>29</v>
      </c>
      <c r="Q56" s="513"/>
      <c r="S56" s="412" t="s">
        <v>387</v>
      </c>
      <c r="T56" s="528">
        <f>+H24</f>
        <v>3059523.0054918919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1975839.3339364771</v>
      </c>
      <c r="D57" s="516">
        <f t="shared" ca="1" si="4"/>
        <v>1679166.7066514248</v>
      </c>
      <c r="E57" s="516">
        <f t="shared" ca="1" si="5"/>
        <v>296672.62728505232</v>
      </c>
      <c r="F57" s="516">
        <f t="shared" ca="1" si="6"/>
        <v>309703334.75451642</v>
      </c>
      <c r="G57" s="517">
        <v>45391</v>
      </c>
      <c r="H57" s="516">
        <f t="shared" ca="1" si="7"/>
        <v>8395.8335332571241</v>
      </c>
      <c r="I57" s="518">
        <f t="shared" ca="1" si="8"/>
        <v>115320.00274603015</v>
      </c>
      <c r="J57" s="519">
        <f t="shared" ca="1" si="10"/>
        <v>2099555.1702157641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-55533677.592492014</v>
      </c>
      <c r="W57" s="523"/>
      <c r="Y57" s="514"/>
    </row>
    <row r="58" spans="2:25" ht="17.45" customHeight="1">
      <c r="B58" s="510">
        <v>11</v>
      </c>
      <c r="C58" s="515">
        <f t="shared" ca="1" si="9"/>
        <v>1975839.3339364771</v>
      </c>
      <c r="D58" s="516">
        <f t="shared" ca="1" si="4"/>
        <v>1677559.7299202974</v>
      </c>
      <c r="E58" s="516">
        <f t="shared" ca="1" si="5"/>
        <v>298279.60401617968</v>
      </c>
      <c r="F58" s="516">
        <f t="shared" ca="1" si="6"/>
        <v>309405055.15050024</v>
      </c>
      <c r="G58" s="517">
        <v>45421</v>
      </c>
      <c r="H58" s="516">
        <f t="shared" ca="1" si="7"/>
        <v>8387.7986496014873</v>
      </c>
      <c r="I58" s="518">
        <f t="shared" ca="1" si="8"/>
        <v>111493.2005116259</v>
      </c>
      <c r="J58" s="519">
        <f t="shared" ca="1" si="10"/>
        <v>2095720.3330977045</v>
      </c>
      <c r="O58" s="422">
        <f t="shared" si="11"/>
        <v>30</v>
      </c>
      <c r="Q58" s="513"/>
      <c r="S58" s="412" t="s">
        <v>437</v>
      </c>
      <c r="T58" s="529">
        <f>+H36</f>
        <v>531387.67163307057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1975839.3339364771</v>
      </c>
      <c r="D59" s="516">
        <f t="shared" ca="1" si="4"/>
        <v>1675944.0487318763</v>
      </c>
      <c r="E59" s="516">
        <f t="shared" ca="1" si="5"/>
        <v>299895.28520460078</v>
      </c>
      <c r="F59" s="516">
        <f t="shared" ca="1" si="6"/>
        <v>309105159.86529565</v>
      </c>
      <c r="G59" s="517">
        <v>45452</v>
      </c>
      <c r="H59" s="516">
        <f t="shared" ca="1" si="7"/>
        <v>8379.7202436593816</v>
      </c>
      <c r="I59" s="518">
        <f t="shared" ca="1" si="8"/>
        <v>115098.68051598608</v>
      </c>
      <c r="J59" s="519">
        <f t="shared" ca="1" si="10"/>
        <v>2099317.7346961224</v>
      </c>
      <c r="O59" s="422">
        <f t="shared" si="11"/>
        <v>31</v>
      </c>
      <c r="Q59" s="513"/>
      <c r="S59" s="412" t="s">
        <v>438</v>
      </c>
      <c r="T59" s="526">
        <f ca="1">+H29*0.4</f>
        <v>8724225.2604489326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1975839.3339364771</v>
      </c>
      <c r="D60" s="516">
        <f t="shared" ca="1" si="4"/>
        <v>1674319.6159370181</v>
      </c>
      <c r="E60" s="516">
        <f t="shared" ca="1" si="5"/>
        <v>301519.71799945901</v>
      </c>
      <c r="F60" s="516">
        <f t="shared" ca="1" si="6"/>
        <v>308803640.14729619</v>
      </c>
      <c r="G60" s="517">
        <v>45482</v>
      </c>
      <c r="H60" s="516">
        <f t="shared" ca="1" si="7"/>
        <v>8371.5980796850909</v>
      </c>
      <c r="I60" s="518">
        <f t="shared" ca="1" si="8"/>
        <v>111277.85755150641</v>
      </c>
      <c r="J60" s="519">
        <f t="shared" ca="1" si="10"/>
        <v>2095488.7895676687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1975839.3339364771</v>
      </c>
      <c r="D61" s="516">
        <f t="shared" ca="1" si="4"/>
        <v>1672686.3841311878</v>
      </c>
      <c r="E61" s="516">
        <f t="shared" ca="1" si="5"/>
        <v>303152.94980528927</v>
      </c>
      <c r="F61" s="516">
        <f t="shared" ca="1" si="6"/>
        <v>308500487.19749093</v>
      </c>
      <c r="G61" s="517">
        <v>45513</v>
      </c>
      <c r="H61" s="516">
        <f t="shared" ca="1" si="7"/>
        <v>8363.4319206559394</v>
      </c>
      <c r="I61" s="518">
        <f t="shared" ca="1" si="8"/>
        <v>114874.95413479417</v>
      </c>
      <c r="J61" s="519">
        <f t="shared" ca="1" si="10"/>
        <v>2099077.719991927</v>
      </c>
      <c r="O61" s="422">
        <f t="shared" si="11"/>
        <v>31</v>
      </c>
      <c r="Q61" s="513"/>
      <c r="S61" s="412" t="s">
        <v>440</v>
      </c>
      <c r="T61" s="526">
        <f ca="1">+H30</f>
        <v>4688987.4044351317</v>
      </c>
      <c r="U61" s="514"/>
      <c r="V61" s="522">
        <f ca="1">-SUM(T61:T63)*D4</f>
        <v>-146709206.40781462</v>
      </c>
      <c r="W61" s="523"/>
      <c r="Y61" s="514"/>
    </row>
    <row r="62" spans="2:25" ht="17.45" customHeight="1">
      <c r="B62" s="510">
        <v>15</v>
      </c>
      <c r="C62" s="515">
        <f t="shared" ca="1" si="9"/>
        <v>1975839.3339364771</v>
      </c>
      <c r="D62" s="516">
        <f t="shared" ca="1" si="4"/>
        <v>1671044.3056530759</v>
      </c>
      <c r="E62" s="516">
        <f t="shared" ca="1" si="5"/>
        <v>304795.02828340116</v>
      </c>
      <c r="F62" s="516">
        <f t="shared" ca="1" si="6"/>
        <v>308195692.16920751</v>
      </c>
      <c r="G62" s="517">
        <v>45544</v>
      </c>
      <c r="H62" s="516">
        <f t="shared" ca="1" si="7"/>
        <v>8355.2215282653797</v>
      </c>
      <c r="I62" s="518">
        <f t="shared" ca="1" si="8"/>
        <v>114762.1812374666</v>
      </c>
      <c r="J62" s="519">
        <f t="shared" ca="1" si="10"/>
        <v>2098956.7367022089</v>
      </c>
      <c r="O62" s="422">
        <f t="shared" si="11"/>
        <v>31</v>
      </c>
      <c r="Q62" s="513"/>
      <c r="S62" s="412" t="s">
        <v>441</v>
      </c>
      <c r="T62" s="526">
        <f ca="1">+H37</f>
        <v>18882546.996867303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1975839.3339364771</v>
      </c>
      <c r="D63" s="516">
        <f t="shared" ca="1" si="4"/>
        <v>1669393.3325832074</v>
      </c>
      <c r="E63" s="516">
        <f t="shared" ca="1" si="5"/>
        <v>306446.00135326968</v>
      </c>
      <c r="F63" s="516">
        <f t="shared" ca="1" si="6"/>
        <v>307889246.16785425</v>
      </c>
      <c r="G63" s="517">
        <v>45574</v>
      </c>
      <c r="H63" s="516">
        <f t="shared" ca="1" si="7"/>
        <v>8346.9666629160365</v>
      </c>
      <c r="I63" s="518">
        <f t="shared" ca="1" si="8"/>
        <v>110950.4491809147</v>
      </c>
      <c r="J63" s="519">
        <f t="shared" ca="1" si="10"/>
        <v>2095136.749780308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1975839.3339364771</v>
      </c>
      <c r="D64" s="516">
        <f t="shared" ca="1" si="4"/>
        <v>1667733.4167425439</v>
      </c>
      <c r="E64" s="516">
        <f t="shared" ca="1" si="5"/>
        <v>308105.91719393316</v>
      </c>
      <c r="F64" s="516">
        <f t="shared" ca="1" si="6"/>
        <v>307581140.2506603</v>
      </c>
      <c r="G64" s="517">
        <v>45605</v>
      </c>
      <c r="H64" s="516">
        <f t="shared" ca="1" si="7"/>
        <v>8338.6670837127203</v>
      </c>
      <c r="I64" s="518">
        <f t="shared" ca="1" si="8"/>
        <v>114534.79957444177</v>
      </c>
      <c r="J64" s="519">
        <f t="shared" ca="1" si="10"/>
        <v>2098712.8005946316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-4462187.9389966959</v>
      </c>
      <c r="W64" s="523"/>
      <c r="Y64" s="514"/>
    </row>
    <row r="65" spans="2:25" ht="17.45" customHeight="1">
      <c r="B65" s="510">
        <v>18</v>
      </c>
      <c r="C65" s="515">
        <f t="shared" ca="1" si="9"/>
        <v>1975839.3339364771</v>
      </c>
      <c r="D65" s="516">
        <f t="shared" ca="1" si="4"/>
        <v>1666064.5096910766</v>
      </c>
      <c r="E65" s="516">
        <f t="shared" ca="1" si="5"/>
        <v>309774.82424540049</v>
      </c>
      <c r="F65" s="516">
        <f t="shared" ca="1" si="6"/>
        <v>307271365.42641491</v>
      </c>
      <c r="G65" s="517">
        <v>45635</v>
      </c>
      <c r="H65" s="516">
        <f t="shared" ca="1" si="7"/>
        <v>8330.3225484553823</v>
      </c>
      <c r="I65" s="518">
        <f t="shared" ca="1" si="8"/>
        <v>110729.2104902377</v>
      </c>
      <c r="J65" s="519">
        <f t="shared" ca="1" si="10"/>
        <v>2094898.8669751701</v>
      </c>
      <c r="O65" s="422">
        <f t="shared" si="11"/>
        <v>30</v>
      </c>
      <c r="Q65" s="513"/>
      <c r="S65" s="412" t="s">
        <v>444</v>
      </c>
      <c r="T65" s="526">
        <f ca="1">+H35</f>
        <v>743697.98983278265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1975839.3339364771</v>
      </c>
      <c r="D66" s="516">
        <f t="shared" ca="1" si="4"/>
        <v>1664386.5627264141</v>
      </c>
      <c r="E66" s="516">
        <f t="shared" ca="1" si="5"/>
        <v>311452.77121006302</v>
      </c>
      <c r="F66" s="516">
        <f t="shared" ca="1" si="6"/>
        <v>306959912.65520483</v>
      </c>
      <c r="G66" s="517">
        <v>45666</v>
      </c>
      <c r="H66" s="516">
        <f t="shared" ca="1" si="7"/>
        <v>8321.932813632071</v>
      </c>
      <c r="I66" s="518">
        <f t="shared" ca="1" si="8"/>
        <v>114304.94793862633</v>
      </c>
      <c r="J66" s="530">
        <f t="shared" ca="1" si="10"/>
        <v>2098466.2146887355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1975839.3339364771</v>
      </c>
      <c r="D67" s="516">
        <f t="shared" ca="1" si="4"/>
        <v>1662699.5268823595</v>
      </c>
      <c r="E67" s="516">
        <f t="shared" ca="1" si="5"/>
        <v>313139.80705411755</v>
      </c>
      <c r="F67" s="516">
        <f t="shared" ca="1" si="6"/>
        <v>306646772.84815073</v>
      </c>
      <c r="G67" s="517">
        <v>45697</v>
      </c>
      <c r="H67" s="516">
        <f t="shared" ca="1" si="7"/>
        <v>8313.4976344117968</v>
      </c>
      <c r="I67" s="518">
        <f t="shared" ca="1" si="8"/>
        <v>114189.08750773619</v>
      </c>
      <c r="J67" s="530">
        <f t="shared" ca="1" si="10"/>
        <v>2098341.9190786253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2860376.8839722425</v>
      </c>
      <c r="U67" s="514"/>
      <c r="V67" s="522">
        <f ca="1">-SUM(T67:T68)*D4</f>
        <v>-95680288.647873849</v>
      </c>
      <c r="W67" s="523"/>
      <c r="Y67" s="514"/>
    </row>
    <row r="68" spans="2:25" ht="17.45" customHeight="1">
      <c r="B68" s="510">
        <v>21</v>
      </c>
      <c r="C68" s="515">
        <f t="shared" ca="1" si="9"/>
        <v>1975839.3339364771</v>
      </c>
      <c r="D68" s="516">
        <f t="shared" ca="1" si="4"/>
        <v>1661003.3529274832</v>
      </c>
      <c r="E68" s="516">
        <f t="shared" ca="1" si="5"/>
        <v>314835.98100899393</v>
      </c>
      <c r="F68" s="516">
        <f t="shared" ca="1" si="6"/>
        <v>306331936.86714172</v>
      </c>
      <c r="G68" s="517">
        <v>45725</v>
      </c>
      <c r="H68" s="516">
        <f t="shared" ca="1" si="7"/>
        <v>8305.0167646374157</v>
      </c>
      <c r="I68" s="518">
        <f t="shared" ca="1" si="8"/>
        <v>103033.31567697864</v>
      </c>
      <c r="J68" s="530">
        <f t="shared" ca="1" si="10"/>
        <v>2087177.666378093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13086337.890673399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1975839.3339364771</v>
      </c>
      <c r="D69" s="516">
        <f t="shared" ca="1" si="4"/>
        <v>1659297.9913636844</v>
      </c>
      <c r="E69" s="516">
        <f t="shared" ca="1" si="5"/>
        <v>316541.34257279267</v>
      </c>
      <c r="F69" s="516">
        <f t="shared" ca="1" si="6"/>
        <v>306015395.52456892</v>
      </c>
      <c r="G69" s="517">
        <v>45756</v>
      </c>
      <c r="H69" s="516">
        <f t="shared" ca="1" si="7"/>
        <v>8296.4899568184228</v>
      </c>
      <c r="I69" s="518">
        <f t="shared" ca="1" si="8"/>
        <v>113955.48051457672</v>
      </c>
      <c r="J69" s="530">
        <f t="shared" ca="1" si="10"/>
        <v>2098091.3044078723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1975839.3339364771</v>
      </c>
      <c r="D70" s="516">
        <f t="shared" ca="1" si="4"/>
        <v>1657583.3924247483</v>
      </c>
      <c r="E70" s="516">
        <f t="shared" ca="1" si="5"/>
        <v>318255.9415117288</v>
      </c>
      <c r="F70" s="516">
        <f t="shared" ca="1" si="6"/>
        <v>305697139.58305717</v>
      </c>
      <c r="G70" s="517">
        <v>45786</v>
      </c>
      <c r="H70" s="516">
        <f t="shared" ca="1" si="7"/>
        <v>8287.9169621237415</v>
      </c>
      <c r="I70" s="518">
        <f t="shared" ca="1" si="8"/>
        <v>110165.5423888448</v>
      </c>
      <c r="J70" s="530">
        <f t="shared" ca="1" si="10"/>
        <v>2094292.7932874456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1975839.3339364771</v>
      </c>
      <c r="D71" s="516">
        <f t="shared" ca="1" si="4"/>
        <v>1655859.5060748931</v>
      </c>
      <c r="E71" s="516">
        <f t="shared" ca="1" si="5"/>
        <v>319979.82786158402</v>
      </c>
      <c r="F71" s="516">
        <f t="shared" ca="1" si="6"/>
        <v>305377159.75519556</v>
      </c>
      <c r="G71" s="517">
        <v>45817</v>
      </c>
      <c r="H71" s="516">
        <f t="shared" ca="1" si="7"/>
        <v>8279.2975303744661</v>
      </c>
      <c r="I71" s="518">
        <f t="shared" ca="1" si="8"/>
        <v>113719.33592489724</v>
      </c>
      <c r="J71" s="530">
        <f t="shared" ca="1" si="10"/>
        <v>2097837.9673917489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1975839.3339364771</v>
      </c>
      <c r="D72" s="516">
        <f t="shared" ca="1" si="4"/>
        <v>1654126.2820073094</v>
      </c>
      <c r="E72" s="516">
        <f t="shared" ca="1" si="5"/>
        <v>321713.0519291677</v>
      </c>
      <c r="F72" s="516">
        <f t="shared" ca="1" si="6"/>
        <v>305055446.70326638</v>
      </c>
      <c r="G72" s="517">
        <v>45847</v>
      </c>
      <c r="H72" s="516">
        <f t="shared" ca="1" si="7"/>
        <v>8270.6314100365471</v>
      </c>
      <c r="I72" s="518">
        <f t="shared" ca="1" si="8"/>
        <v>109935.77751187039</v>
      </c>
      <c r="J72" s="530">
        <f t="shared" ca="1" si="10"/>
        <v>2094045.742858384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1975839.3339364771</v>
      </c>
      <c r="D73" s="516">
        <f t="shared" ca="1" si="4"/>
        <v>1652383.6696426929</v>
      </c>
      <c r="E73" s="516">
        <f t="shared" ca="1" si="5"/>
        <v>323455.66429378418</v>
      </c>
      <c r="F73" s="516">
        <f t="shared" ca="1" si="6"/>
        <v>304731991.03897262</v>
      </c>
      <c r="G73" s="517">
        <v>45878</v>
      </c>
      <c r="H73" s="516">
        <f t="shared" ca="1" si="7"/>
        <v>8261.9183482134649</v>
      </c>
      <c r="I73" s="518">
        <f t="shared" ca="1" si="8"/>
        <v>113480.62617361509</v>
      </c>
      <c r="J73" s="530">
        <f t="shared" ca="1" si="10"/>
        <v>2097581.8784583057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1975839.3339364771</v>
      </c>
      <c r="D74" s="516">
        <f t="shared" ca="1" si="4"/>
        <v>1650631.6181277684</v>
      </c>
      <c r="E74" s="516">
        <f t="shared" ca="1" si="5"/>
        <v>325207.71580870869</v>
      </c>
      <c r="F74" s="516">
        <f t="shared" ca="1" si="6"/>
        <v>304406783.32316393</v>
      </c>
      <c r="G74" s="517">
        <v>45909</v>
      </c>
      <c r="H74" s="516">
        <f t="shared" ca="1" si="7"/>
        <v>8253.1580906388426</v>
      </c>
      <c r="I74" s="518">
        <f t="shared" ca="1" si="8"/>
        <v>113360.3006664978</v>
      </c>
      <c r="J74" s="530">
        <f t="shared" ca="1" si="10"/>
        <v>2097452.792693614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1975839.3339364771</v>
      </c>
      <c r="D75" s="516">
        <f t="shared" ca="1" si="4"/>
        <v>1648870.0763338048</v>
      </c>
      <c r="E75" s="516">
        <f t="shared" ca="1" si="5"/>
        <v>326969.25760267233</v>
      </c>
      <c r="F75" s="516">
        <f t="shared" ca="1" si="6"/>
        <v>304079814.06556123</v>
      </c>
      <c r="G75" s="517">
        <v>45939</v>
      </c>
      <c r="H75" s="516">
        <f t="shared" ca="1" si="7"/>
        <v>8244.3503816690245</v>
      </c>
      <c r="I75" s="518">
        <f t="shared" ca="1" si="8"/>
        <v>109586.441996339</v>
      </c>
      <c r="J75" s="530">
        <f t="shared" ca="1" si="10"/>
        <v>2093670.1263144852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1975839.3339364771</v>
      </c>
      <c r="D76" s="516">
        <f t="shared" ca="1" si="4"/>
        <v>1647098.9928551235</v>
      </c>
      <c r="E76" s="516">
        <f t="shared" ca="1" si="5"/>
        <v>328740.3410813536</v>
      </c>
      <c r="F76" s="516">
        <f t="shared" ca="1" si="6"/>
        <v>303751073.72447985</v>
      </c>
      <c r="G76" s="517">
        <v>45970</v>
      </c>
      <c r="H76" s="516">
        <f t="shared" ca="1" si="7"/>
        <v>8235.4949642756183</v>
      </c>
      <c r="I76" s="518">
        <f t="shared" ca="1" si="8"/>
        <v>113117.69083238878</v>
      </c>
      <c r="J76" s="530">
        <f t="shared" ca="1" si="10"/>
        <v>2097192.5197331412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1975839.3339364771</v>
      </c>
      <c r="D77" s="516">
        <f t="shared" ca="1" si="4"/>
        <v>1645318.3160075992</v>
      </c>
      <c r="E77" s="516">
        <f t="shared" ca="1" si="5"/>
        <v>330521.01792887785</v>
      </c>
      <c r="F77" s="516">
        <f t="shared" ca="1" si="6"/>
        <v>303420552.70655096</v>
      </c>
      <c r="G77" s="517">
        <v>46000</v>
      </c>
      <c r="H77" s="516">
        <f t="shared" ca="1" si="7"/>
        <v>8226.5915800379953</v>
      </c>
      <c r="I77" s="518">
        <f t="shared" ca="1" si="8"/>
        <v>109350.38654081273</v>
      </c>
      <c r="J77" s="530">
        <f t="shared" ca="1" si="10"/>
        <v>2093416.3120573277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1975839.3339364771</v>
      </c>
      <c r="D78" s="516">
        <f t="shared" ca="1" si="4"/>
        <v>1643527.9938271511</v>
      </c>
      <c r="E78" s="516">
        <f t="shared" ca="1" si="5"/>
        <v>332311.34010932595</v>
      </c>
      <c r="F78" s="516">
        <f t="shared" ca="1" si="6"/>
        <v>303088241.36644161</v>
      </c>
      <c r="G78" s="517">
        <v>46031</v>
      </c>
      <c r="H78" s="516">
        <f t="shared" ca="1" si="7"/>
        <v>8217.6399691357565</v>
      </c>
      <c r="I78" s="518">
        <f t="shared" ca="1" si="8"/>
        <v>112872.44560683695</v>
      </c>
      <c r="J78" s="530">
        <f t="shared" ca="1" si="10"/>
        <v>2096929.41951245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1975839.3339364771</v>
      </c>
      <c r="D79" s="516">
        <f t="shared" ca="1" si="4"/>
        <v>1641727.9740682254</v>
      </c>
      <c r="E79" s="516">
        <f t="shared" ca="1" si="5"/>
        <v>334111.35986825172</v>
      </c>
      <c r="F79" s="516">
        <f t="shared" ca="1" si="6"/>
        <v>302754130.00657338</v>
      </c>
      <c r="G79" s="517">
        <v>46062</v>
      </c>
      <c r="H79" s="516">
        <f t="shared" ca="1" si="7"/>
        <v>8208.6398703411269</v>
      </c>
      <c r="I79" s="518">
        <f t="shared" ca="1" si="8"/>
        <v>112748.82578831626</v>
      </c>
      <c r="J79" s="530">
        <f t="shared" ca="1" si="10"/>
        <v>2096796.7995951346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1975839.3339364771</v>
      </c>
      <c r="D80" s="516">
        <f t="shared" ca="1" si="4"/>
        <v>1639918.2042022725</v>
      </c>
      <c r="E80" s="516">
        <f t="shared" ca="1" si="5"/>
        <v>335921.12973420462</v>
      </c>
      <c r="F80" s="516">
        <f t="shared" ca="1" si="6"/>
        <v>302418208.87683916</v>
      </c>
      <c r="G80" s="517">
        <v>46090</v>
      </c>
      <c r="H80" s="516">
        <f t="shared" ca="1" si="7"/>
        <v>8199.5910210113616</v>
      </c>
      <c r="I80" s="518">
        <f t="shared" ca="1" si="8"/>
        <v>101725.38768220865</v>
      </c>
      <c r="J80" s="530">
        <f t="shared" ca="1" si="10"/>
        <v>2085764.312639697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1975839.3339364771</v>
      </c>
      <c r="D81" s="516">
        <f t="shared" ca="1" si="4"/>
        <v>1638098.6314162121</v>
      </c>
      <c r="E81" s="516">
        <f t="shared" ca="1" si="5"/>
        <v>337740.70252026501</v>
      </c>
      <c r="F81" s="516">
        <f t="shared" ca="1" si="6"/>
        <v>302080468.17431891</v>
      </c>
      <c r="G81" s="517">
        <v>46121</v>
      </c>
      <c r="H81" s="516">
        <f t="shared" ca="1" si="7"/>
        <v>8190.4931570810604</v>
      </c>
      <c r="I81" s="518">
        <f t="shared" ca="1" si="8"/>
        <v>112499.57370218415</v>
      </c>
      <c r="J81" s="530">
        <f t="shared" ca="1" si="10"/>
        <v>2096529.4007957424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1975839.3339364771</v>
      </c>
      <c r="D82" s="516">
        <f t="shared" ca="1" si="4"/>
        <v>1636269.2026108941</v>
      </c>
      <c r="E82" s="516">
        <f t="shared" ca="1" si="5"/>
        <v>339570.13132558297</v>
      </c>
      <c r="F82" s="516">
        <f t="shared" ca="1" si="6"/>
        <v>301740898.04299331</v>
      </c>
      <c r="G82" s="517">
        <v>46151</v>
      </c>
      <c r="H82" s="516">
        <f t="shared" ca="1" si="7"/>
        <v>8181.3460130544709</v>
      </c>
      <c r="I82" s="518">
        <f t="shared" ca="1" si="8"/>
        <v>108748.9685427548</v>
      </c>
      <c r="J82" s="530">
        <f t="shared" ca="1" si="10"/>
        <v>2092769.6484922864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1975839.3339364771</v>
      </c>
      <c r="D83" s="516">
        <f t="shared" ca="1" si="4"/>
        <v>1634429.8643995472</v>
      </c>
      <c r="E83" s="516">
        <f t="shared" ca="1" si="5"/>
        <v>341409.46953692986</v>
      </c>
      <c r="F83" s="516">
        <f t="shared" ca="1" si="6"/>
        <v>301399488.57345641</v>
      </c>
      <c r="G83" s="517">
        <v>46182</v>
      </c>
      <c r="H83" s="516">
        <f t="shared" ca="1" si="7"/>
        <v>8172.1493219977365</v>
      </c>
      <c r="I83" s="518">
        <f t="shared" ca="1" si="8"/>
        <v>112247.61407199349</v>
      </c>
      <c r="J83" s="530">
        <f t="shared" ca="1" si="10"/>
        <v>2096259.0973304682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1975839.3339364771</v>
      </c>
      <c r="D84" s="516">
        <f t="shared" ca="1" si="4"/>
        <v>1632580.5631062223</v>
      </c>
      <c r="E84" s="516">
        <f t="shared" ca="1" si="5"/>
        <v>343258.77083025477</v>
      </c>
      <c r="F84" s="516">
        <f t="shared" ca="1" si="6"/>
        <v>301056229.80262613</v>
      </c>
      <c r="G84" s="517">
        <v>46212</v>
      </c>
      <c r="H84" s="516">
        <f t="shared" ca="1" si="7"/>
        <v>8162.9028155311116</v>
      </c>
      <c r="I84" s="518">
        <f t="shared" ca="1" si="8"/>
        <v>108503.8158864443</v>
      </c>
      <c r="J84" s="530">
        <f t="shared" ca="1" si="10"/>
        <v>2092506.0526384525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1975839.3339364771</v>
      </c>
      <c r="D85" s="516">
        <f t="shared" ca="1" si="4"/>
        <v>1630721.2447642249</v>
      </c>
      <c r="E85" s="516">
        <f t="shared" ca="1" si="5"/>
        <v>345118.08917225222</v>
      </c>
      <c r="F85" s="516">
        <f t="shared" ca="1" si="6"/>
        <v>300711111.71345389</v>
      </c>
      <c r="G85" s="517">
        <v>46243</v>
      </c>
      <c r="H85" s="516">
        <f t="shared" ca="1" si="7"/>
        <v>8153.6062238211243</v>
      </c>
      <c r="I85" s="518">
        <f t="shared" ca="1" si="8"/>
        <v>111992.91748657692</v>
      </c>
      <c r="J85" s="530">
        <f t="shared" ca="1" si="10"/>
        <v>2095985.8576468751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1975839.3339364771</v>
      </c>
      <c r="D86" s="516">
        <f t="shared" ca="1" si="4"/>
        <v>1628851.8551145419</v>
      </c>
      <c r="E86" s="516">
        <f t="shared" ca="1" si="5"/>
        <v>346987.47882193513</v>
      </c>
      <c r="F86" s="516">
        <f t="shared" ca="1" si="6"/>
        <v>300364124.23463196</v>
      </c>
      <c r="G86" s="517">
        <v>46274</v>
      </c>
      <c r="H86" s="516">
        <f t="shared" ca="1" si="7"/>
        <v>8144.2592755727101</v>
      </c>
      <c r="I86" s="518">
        <f t="shared" ca="1" si="8"/>
        <v>111864.53355740482</v>
      </c>
      <c r="J86" s="530">
        <f t="shared" ca="1" si="10"/>
        <v>2095848.1267694545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1975839.3339364771</v>
      </c>
      <c r="D87" s="516">
        <f t="shared" ca="1" si="4"/>
        <v>1626972.3396042564</v>
      </c>
      <c r="E87" s="516">
        <f t="shared" ca="1" si="5"/>
        <v>348866.99433222064</v>
      </c>
      <c r="F87" s="516">
        <f t="shared" ca="1" si="6"/>
        <v>300015257.24029976</v>
      </c>
      <c r="G87" s="517">
        <v>46304</v>
      </c>
      <c r="H87" s="516">
        <f t="shared" ca="1" si="7"/>
        <v>8134.8616980212819</v>
      </c>
      <c r="I87" s="518">
        <f t="shared" ca="1" si="8"/>
        <v>108131.0847244675</v>
      </c>
      <c r="J87" s="530">
        <f t="shared" ca="1" si="10"/>
        <v>2092105.2803589657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1975839.3339364771</v>
      </c>
      <c r="D88" s="516">
        <f t="shared" ca="1" si="4"/>
        <v>1625082.643384957</v>
      </c>
      <c r="E88" s="516">
        <f t="shared" ca="1" si="5"/>
        <v>350756.69055152009</v>
      </c>
      <c r="F88" s="516">
        <f t="shared" ca="1" si="6"/>
        <v>299664500.54974824</v>
      </c>
      <c r="G88" s="517">
        <v>46335</v>
      </c>
      <c r="H88" s="516">
        <f t="shared" ca="1" si="7"/>
        <v>8125.413216924785</v>
      </c>
      <c r="I88" s="518">
        <f t="shared" ca="1" si="8"/>
        <v>111605.6756933915</v>
      </c>
      <c r="J88" s="530">
        <f t="shared" ca="1" si="10"/>
        <v>2095570.4228467934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1975839.3339364771</v>
      </c>
      <c r="D89" s="516">
        <f t="shared" ca="1" si="4"/>
        <v>1623182.7113111364</v>
      </c>
      <c r="E89" s="516">
        <f t="shared" ca="1" si="5"/>
        <v>352656.62262534071</v>
      </c>
      <c r="F89" s="516">
        <f t="shared" ca="1" si="6"/>
        <v>299311843.92712289</v>
      </c>
      <c r="G89" s="517">
        <v>46365</v>
      </c>
      <c r="H89" s="516">
        <f t="shared" ca="1" si="7"/>
        <v>8115.9135565556817</v>
      </c>
      <c r="I89" s="518">
        <f t="shared" ca="1" si="8"/>
        <v>107879.22019790935</v>
      </c>
      <c r="J89" s="530">
        <f t="shared" ca="1" si="10"/>
        <v>2091834.4676909421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1975839.3339364771</v>
      </c>
      <c r="D90" s="516">
        <f t="shared" ca="1" si="4"/>
        <v>1621272.4879385824</v>
      </c>
      <c r="E90" s="516">
        <f t="shared" ca="1" si="5"/>
        <v>354566.84599789465</v>
      </c>
      <c r="F90" s="516">
        <f t="shared" ca="1" si="6"/>
        <v>298957277.08112502</v>
      </c>
      <c r="G90" s="517">
        <v>46396</v>
      </c>
      <c r="H90" s="516">
        <f t="shared" ca="1" si="7"/>
        <v>8106.3624396929117</v>
      </c>
      <c r="I90" s="518">
        <f t="shared" ca="1" si="8"/>
        <v>111344.00594088971</v>
      </c>
      <c r="J90" s="530">
        <f t="shared" ca="1" si="10"/>
        <v>2095289.7023170597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1975839.3339364771</v>
      </c>
      <c r="D91" s="516">
        <f t="shared" ca="1" si="4"/>
        <v>1619351.9175227606</v>
      </c>
      <c r="E91" s="516">
        <f t="shared" ca="1" si="5"/>
        <v>356487.41641371651</v>
      </c>
      <c r="F91" s="516">
        <f t="shared" ca="1" si="6"/>
        <v>298600789.6647113</v>
      </c>
      <c r="G91" s="517">
        <v>46427</v>
      </c>
      <c r="H91" s="516">
        <f t="shared" ca="1" si="7"/>
        <v>8096.759587613803</v>
      </c>
      <c r="I91" s="518">
        <f t="shared" ca="1" si="8"/>
        <v>111212.10707417849</v>
      </c>
      <c r="J91" s="530">
        <f t="shared" ca="1" si="10"/>
        <v>2095148.2005982695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1975839.3339364771</v>
      </c>
      <c r="D92" s="516">
        <f t="shared" ca="1" si="4"/>
        <v>1617420.9440171863</v>
      </c>
      <c r="E92" s="516">
        <f t="shared" ca="1" si="5"/>
        <v>358418.38991929078</v>
      </c>
      <c r="F92" s="516">
        <f t="shared" ca="1" si="6"/>
        <v>298242371.27479202</v>
      </c>
      <c r="G92" s="517">
        <v>46455</v>
      </c>
      <c r="H92" s="516">
        <f t="shared" ca="1" si="7"/>
        <v>8087.1047200859311</v>
      </c>
      <c r="I92" s="518">
        <f t="shared" ca="1" si="8"/>
        <v>100329.86532734298</v>
      </c>
      <c r="J92" s="530">
        <f t="shared" ca="1" si="10"/>
        <v>2084256.3039839058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1975839.3339364771</v>
      </c>
      <c r="D93" s="516">
        <f t="shared" ca="1" si="4"/>
        <v>1615479.5110717902</v>
      </c>
      <c r="E93" s="516">
        <f t="shared" ca="1" si="5"/>
        <v>360359.82286468684</v>
      </c>
      <c r="F93" s="516">
        <f t="shared" ca="1" si="6"/>
        <v>297882011.4519273</v>
      </c>
      <c r="G93" s="517">
        <v>46486</v>
      </c>
      <c r="H93" s="516">
        <f t="shared" ca="1" si="7"/>
        <v>8077.3975553589516</v>
      </c>
      <c r="I93" s="518">
        <f t="shared" ca="1" si="8"/>
        <v>110946.16211422262</v>
      </c>
      <c r="J93" s="530">
        <f t="shared" ca="1" si="10"/>
        <v>2094862.8936060586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1975839.3339364771</v>
      </c>
      <c r="D94" s="516">
        <f t="shared" ca="1" si="4"/>
        <v>1613527.562031273</v>
      </c>
      <c r="E94" s="516">
        <f t="shared" ca="1" si="5"/>
        <v>362311.77190520405</v>
      </c>
      <c r="F94" s="516">
        <f t="shared" ca="1" si="6"/>
        <v>297519699.68002212</v>
      </c>
      <c r="G94" s="517">
        <v>46516</v>
      </c>
      <c r="H94" s="516">
        <f t="shared" ca="1" si="7"/>
        <v>8067.637810156365</v>
      </c>
      <c r="I94" s="518">
        <f t="shared" ca="1" si="8"/>
        <v>107237.52412269382</v>
      </c>
      <c r="J94" s="530">
        <f t="shared" ca="1" si="10"/>
        <v>2091144.4958693273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1975839.3339364771</v>
      </c>
      <c r="D95" s="516">
        <f t="shared" ca="1" si="4"/>
        <v>1611565.0399334533</v>
      </c>
      <c r="E95" s="516">
        <f t="shared" ca="1" si="5"/>
        <v>364274.29400302377</v>
      </c>
      <c r="F95" s="516">
        <f t="shared" ca="1" si="6"/>
        <v>297155425.38601911</v>
      </c>
      <c r="G95" s="517">
        <v>46547</v>
      </c>
      <c r="H95" s="516">
        <f t="shared" ca="1" si="7"/>
        <v>8057.8251996672661</v>
      </c>
      <c r="I95" s="518">
        <f t="shared" ca="1" si="8"/>
        <v>110677.32828096821</v>
      </c>
      <c r="J95" s="530">
        <f t="shared" ca="1" si="10"/>
        <v>2094574.4874171126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1975839.3339364771</v>
      </c>
      <c r="D96" s="516">
        <f t="shared" ca="1" si="4"/>
        <v>1609591.8875076035</v>
      </c>
      <c r="E96" s="516">
        <f t="shared" ca="1" si="5"/>
        <v>366247.44642887358</v>
      </c>
      <c r="F96" s="516">
        <f t="shared" ca="1" si="6"/>
        <v>296789177.93959022</v>
      </c>
      <c r="G96" s="517">
        <v>46577</v>
      </c>
      <c r="H96" s="516">
        <f t="shared" ca="1" si="7"/>
        <v>8047.9594375380175</v>
      </c>
      <c r="I96" s="518">
        <f t="shared" ca="1" si="8"/>
        <v>106975.95313896687</v>
      </c>
      <c r="J96" s="530">
        <f t="shared" ca="1" si="10"/>
        <v>2090863.2465129818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1975839.3339364771</v>
      </c>
      <c r="D97" s="516">
        <f t="shared" ca="1" si="4"/>
        <v>1607608.0471727804</v>
      </c>
      <c r="E97" s="516">
        <f t="shared" ca="1" si="5"/>
        <v>368231.2867636967</v>
      </c>
      <c r="F97" s="516">
        <f t="shared" ca="1" si="6"/>
        <v>296420946.65282655</v>
      </c>
      <c r="G97" s="517">
        <v>46608</v>
      </c>
      <c r="H97" s="516">
        <f t="shared" ca="1" si="7"/>
        <v>8038.0402358639021</v>
      </c>
      <c r="I97" s="518">
        <f t="shared" ca="1" si="8"/>
        <v>110405.57419352754</v>
      </c>
      <c r="J97" s="530">
        <f t="shared" ca="1" si="10"/>
        <v>2094282.9483658685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1975839.3339364771</v>
      </c>
      <c r="D98" s="516">
        <f t="shared" ca="1" si="4"/>
        <v>1605613.4610361438</v>
      </c>
      <c r="E98" s="516">
        <f t="shared" ca="1" si="5"/>
        <v>370225.87290033326</v>
      </c>
      <c r="F98" s="516">
        <f t="shared" ca="1" si="6"/>
        <v>296050720.77992624</v>
      </c>
      <c r="G98" s="517">
        <v>46639</v>
      </c>
      <c r="H98" s="516">
        <f t="shared" ca="1" si="7"/>
        <v>8028.0673051807189</v>
      </c>
      <c r="I98" s="518">
        <f t="shared" ca="1" si="8"/>
        <v>110268.59215485146</v>
      </c>
      <c r="J98" s="530">
        <f t="shared" ca="1" si="10"/>
        <v>2094135.9933965092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1975839.3339364771</v>
      </c>
      <c r="D99" s="516">
        <f t="shared" ca="1" si="4"/>
        <v>1603608.0708912672</v>
      </c>
      <c r="E99" s="516">
        <f t="shared" ca="1" si="5"/>
        <v>372231.26304520993</v>
      </c>
      <c r="F99" s="516">
        <f t="shared" ca="1" si="6"/>
        <v>295678489.51688105</v>
      </c>
      <c r="G99" s="517">
        <v>46669</v>
      </c>
      <c r="H99" s="516">
        <f t="shared" ca="1" si="7"/>
        <v>8018.040354456336</v>
      </c>
      <c r="I99" s="518">
        <f t="shared" ca="1" si="8"/>
        <v>106578.25948077344</v>
      </c>
      <c r="J99" s="530">
        <f t="shared" ca="1" si="10"/>
        <v>2090435.6337717068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1975839.3339364771</v>
      </c>
      <c r="D100" s="516">
        <f t="shared" ca="1" si="4"/>
        <v>1601591.8182164391</v>
      </c>
      <c r="E100" s="516">
        <f t="shared" ca="1" si="5"/>
        <v>374247.51572003798</v>
      </c>
      <c r="F100" s="516">
        <f t="shared" ca="1" si="6"/>
        <v>295304242.00116104</v>
      </c>
      <c r="G100" s="517">
        <v>46700</v>
      </c>
      <c r="H100" s="516">
        <f t="shared" ca="1" si="7"/>
        <v>8007.9590910821953</v>
      </c>
      <c r="I100" s="518">
        <f t="shared" ca="1" si="8"/>
        <v>109992.39810027974</v>
      </c>
      <c r="J100" s="530">
        <f t="shared" ca="1" si="10"/>
        <v>2093839.691127839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1975839.3339364771</v>
      </c>
      <c r="D101" s="516">
        <f t="shared" ca="1" si="4"/>
        <v>1599564.6441729558</v>
      </c>
      <c r="E101" s="516">
        <f t="shared" ca="1" si="5"/>
        <v>376274.68976352131</v>
      </c>
      <c r="F101" s="516">
        <f t="shared" ca="1" si="6"/>
        <v>294927967.31139749</v>
      </c>
      <c r="G101" s="517">
        <v>46730</v>
      </c>
      <c r="H101" s="516">
        <f t="shared" ca="1" si="7"/>
        <v>7997.8232208647787</v>
      </c>
      <c r="I101" s="518">
        <f t="shared" ca="1" si="8"/>
        <v>106309.52712041796</v>
      </c>
      <c r="J101" s="530">
        <f t="shared" ca="1" si="10"/>
        <v>2090146.6842777599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1975839.3339364771</v>
      </c>
      <c r="D102" s="516">
        <f t="shared" ca="1" si="4"/>
        <v>1597526.4896034033</v>
      </c>
      <c r="E102" s="516">
        <f t="shared" ca="1" si="5"/>
        <v>378312.84433307382</v>
      </c>
      <c r="F102" s="516">
        <f t="shared" ca="1" si="6"/>
        <v>294549654.46706444</v>
      </c>
      <c r="G102" s="517">
        <v>46761</v>
      </c>
      <c r="H102" s="516">
        <f t="shared" ca="1" si="7"/>
        <v>7987.632448017016</v>
      </c>
      <c r="I102" s="518">
        <f t="shared" ca="1" si="8"/>
        <v>109713.20383983986</v>
      </c>
      <c r="J102" s="530">
        <f t="shared" ca="1" si="10"/>
        <v>2093540.1702243341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1975839.3339364771</v>
      </c>
      <c r="D103" s="516">
        <f t="shared" ca="1" si="4"/>
        <v>1595477.2950299324</v>
      </c>
      <c r="E103" s="516">
        <f t="shared" ca="1" si="5"/>
        <v>380362.03890654468</v>
      </c>
      <c r="F103" s="516">
        <f t="shared" ca="1" si="6"/>
        <v>294169292.42815787</v>
      </c>
      <c r="G103" s="517">
        <v>46792</v>
      </c>
      <c r="H103" s="516">
        <f t="shared" ca="1" si="7"/>
        <v>7977.3864751496621</v>
      </c>
      <c r="I103" s="518">
        <f t="shared" ca="1" si="8"/>
        <v>109572.47146174796</v>
      </c>
      <c r="J103" s="530">
        <f t="shared" ca="1" si="10"/>
        <v>2093389.1918733749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1975839.3339364771</v>
      </c>
      <c r="D104" s="516">
        <f t="shared" ca="1" si="4"/>
        <v>1593417.0006525218</v>
      </c>
      <c r="E104" s="516">
        <f t="shared" ca="1" si="5"/>
        <v>382422.33328395523</v>
      </c>
      <c r="F104" s="516">
        <f t="shared" ca="1" si="6"/>
        <v>293786870.09487391</v>
      </c>
      <c r="G104" s="517">
        <v>46821</v>
      </c>
      <c r="H104" s="516">
        <f t="shared" ca="1" si="7"/>
        <v>7967.0850032626095</v>
      </c>
      <c r="I104" s="518">
        <f t="shared" ca="1" si="8"/>
        <v>102370.91376499893</v>
      </c>
      <c r="J104" s="530">
        <f t="shared" ca="1" si="10"/>
        <v>2086177.3327047387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1975839.3339364771</v>
      </c>
      <c r="D105" s="516">
        <f t="shared" ca="1" si="4"/>
        <v>1591345.5463472337</v>
      </c>
      <c r="E105" s="516">
        <f t="shared" ca="1" si="5"/>
        <v>384493.78758924338</v>
      </c>
      <c r="F105" s="516">
        <f t="shared" ca="1" si="6"/>
        <v>293402376.30728465</v>
      </c>
      <c r="G105" s="517">
        <v>46852</v>
      </c>
      <c r="H105" s="516">
        <f t="shared" ca="1" si="7"/>
        <v>7956.7277317361686</v>
      </c>
      <c r="I105" s="518">
        <f t="shared" ca="1" si="8"/>
        <v>109288.71567529309</v>
      </c>
      <c r="J105" s="530">
        <f t="shared" ca="1" si="10"/>
        <v>2093084.7773435062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1975839.3339364771</v>
      </c>
      <c r="D106" s="516">
        <f t="shared" ca="1" si="4"/>
        <v>1589262.8716644587</v>
      </c>
      <c r="E106" s="516">
        <f t="shared" ca="1" si="5"/>
        <v>386576.46227201843</v>
      </c>
      <c r="F106" s="516">
        <f t="shared" ca="1" si="6"/>
        <v>293015799.84501261</v>
      </c>
      <c r="G106" s="517">
        <v>46882</v>
      </c>
      <c r="H106" s="516">
        <f t="shared" ca="1" si="7"/>
        <v>7946.3143583222936</v>
      </c>
      <c r="I106" s="518">
        <f t="shared" ca="1" si="8"/>
        <v>105624.85547062245</v>
      </c>
      <c r="J106" s="530">
        <f t="shared" ca="1" si="10"/>
        <v>2089410.5037654217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1975839.3339364771</v>
      </c>
      <c r="D107" s="516">
        <f t="shared" ca="1" si="4"/>
        <v>1587168.9158271516</v>
      </c>
      <c r="E107" s="516">
        <f t="shared" ca="1" si="5"/>
        <v>388670.41810932546</v>
      </c>
      <c r="F107" s="516">
        <f t="shared" ca="1" si="6"/>
        <v>292627129.42690331</v>
      </c>
      <c r="G107" s="517">
        <v>46913</v>
      </c>
      <c r="H107" s="516">
        <f t="shared" ca="1" si="7"/>
        <v>7935.8445791357581</v>
      </c>
      <c r="I107" s="518">
        <f t="shared" ca="1" si="8"/>
        <v>109001.87754234468</v>
      </c>
      <c r="J107" s="530">
        <f t="shared" ca="1" si="10"/>
        <v>2092777.0560579575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1975839.3339364771</v>
      </c>
      <c r="D108" s="516">
        <f t="shared" ca="1" si="4"/>
        <v>1585063.6177290597</v>
      </c>
      <c r="E108" s="516">
        <f t="shared" ca="1" si="5"/>
        <v>390775.71620741743</v>
      </c>
      <c r="F108" s="516">
        <f t="shared" ca="1" si="6"/>
        <v>292236353.71069586</v>
      </c>
      <c r="G108" s="517">
        <v>46943</v>
      </c>
      <c r="H108" s="516">
        <f t="shared" ca="1" si="7"/>
        <v>7925.3180886452983</v>
      </c>
      <c r="I108" s="518">
        <f t="shared" ca="1" si="8"/>
        <v>105345.76659368518</v>
      </c>
      <c r="J108" s="530">
        <f t="shared" ca="1" si="10"/>
        <v>2089110.4186188076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1975839.3339364771</v>
      </c>
      <c r="D109" s="516">
        <f t="shared" ca="1" si="4"/>
        <v>1582946.9159329359</v>
      </c>
      <c r="E109" s="516">
        <f t="shared" ca="1" si="5"/>
        <v>392892.41800354118</v>
      </c>
      <c r="F109" s="516">
        <f t="shared" ca="1" si="6"/>
        <v>291843461.2926923</v>
      </c>
      <c r="G109" s="517">
        <v>46974</v>
      </c>
      <c r="H109" s="516">
        <f t="shared" ca="1" si="7"/>
        <v>7914.7345796646796</v>
      </c>
      <c r="I109" s="518">
        <f t="shared" ca="1" si="8"/>
        <v>108711.92358037885</v>
      </c>
      <c r="J109" s="530">
        <f t="shared" ca="1" si="10"/>
        <v>2092465.9920965205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1975839.3339364771</v>
      </c>
      <c r="D110" s="516">
        <f t="shared" ca="1" si="4"/>
        <v>1580818.74866875</v>
      </c>
      <c r="E110" s="516">
        <f t="shared" ca="1" si="5"/>
        <v>395020.58526772703</v>
      </c>
      <c r="F110" s="516">
        <f t="shared" ca="1" si="6"/>
        <v>291448440.70742458</v>
      </c>
      <c r="G110" s="517">
        <v>47005</v>
      </c>
      <c r="H110" s="516">
        <f t="shared" ca="1" si="7"/>
        <v>7904.0937433437502</v>
      </c>
      <c r="I110" s="518">
        <f t="shared" ca="1" si="8"/>
        <v>108565.76760088152</v>
      </c>
      <c r="J110" s="530">
        <f t="shared" ca="1" si="10"/>
        <v>2092309.1952807023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1975839.3339364771</v>
      </c>
      <c r="D111" s="516">
        <f t="shared" ca="1" si="4"/>
        <v>1578679.0538318832</v>
      </c>
      <c r="E111" s="516">
        <f t="shared" ca="1" si="5"/>
        <v>397160.28010459384</v>
      </c>
      <c r="F111" s="516">
        <f t="shared" ca="1" si="6"/>
        <v>291051280.42732</v>
      </c>
      <c r="G111" s="517">
        <v>47035</v>
      </c>
      <c r="H111" s="516">
        <f t="shared" ca="1" si="7"/>
        <v>7893.3952691594159</v>
      </c>
      <c r="I111" s="518">
        <f t="shared" ca="1" si="8"/>
        <v>104921.43865467283</v>
      </c>
      <c r="J111" s="530">
        <f t="shared" ca="1" si="10"/>
        <v>2088654.1678603094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1975839.3339364771</v>
      </c>
      <c r="D112" s="516">
        <f t="shared" ref="D112:D175" ca="1" si="12">+F111*(($H$6/100)/$H$9)</f>
        <v>1576527.7689813168</v>
      </c>
      <c r="E112" s="516">
        <f t="shared" ref="E112:E175" ca="1" si="13">+C112-D112</f>
        <v>399311.56495516025</v>
      </c>
      <c r="F112" s="516">
        <f t="shared" ref="F112:F175" ca="1" si="14">IF(F111&lt;1,0,+F111-E112)</f>
        <v>290651968.86236483</v>
      </c>
      <c r="G112" s="517">
        <v>47066</v>
      </c>
      <c r="H112" s="516">
        <f t="shared" ref="H112:H175" ca="1" si="15">+D112*$H$7/100</f>
        <v>7882.6388449065844</v>
      </c>
      <c r="I112" s="518">
        <f t="shared" ref="I112:I175" ca="1" si="16">+F111*$R$41*O112</f>
        <v>108271.07631896302</v>
      </c>
      <c r="J112" s="530">
        <f t="shared" ca="1" si="10"/>
        <v>2091993.0491003466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1975839.3339364771</v>
      </c>
      <c r="D113" s="516">
        <f t="shared" ca="1" si="12"/>
        <v>1574364.8313378096</v>
      </c>
      <c r="E113" s="516">
        <f t="shared" ca="1" si="13"/>
        <v>401474.50259866752</v>
      </c>
      <c r="F113" s="516">
        <f t="shared" ca="1" si="14"/>
        <v>290250494.35976619</v>
      </c>
      <c r="G113" s="517">
        <v>47096</v>
      </c>
      <c r="H113" s="516">
        <f t="shared" ca="1" si="15"/>
        <v>7871.8241566890474</v>
      </c>
      <c r="I113" s="518">
        <f t="shared" ca="1" si="16"/>
        <v>104634.70879045133</v>
      </c>
      <c r="J113" s="530">
        <f t="shared" ref="J113:J176" ca="1" si="18">+C113+H113+I113</f>
        <v>2088345.8668836174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1975839.3339364771</v>
      </c>
      <c r="D114" s="516">
        <f t="shared" ca="1" si="12"/>
        <v>1572190.1777820669</v>
      </c>
      <c r="E114" s="516">
        <f t="shared" ca="1" si="13"/>
        <v>403649.15615441022</v>
      </c>
      <c r="F114" s="516">
        <f t="shared" ca="1" si="14"/>
        <v>289846845.20361179</v>
      </c>
      <c r="G114" s="517">
        <v>47127</v>
      </c>
      <c r="H114" s="516">
        <f t="shared" ca="1" si="15"/>
        <v>7860.9508889103345</v>
      </c>
      <c r="I114" s="518">
        <f t="shared" ca="1" si="16"/>
        <v>107973.18390183302</v>
      </c>
      <c r="J114" s="530">
        <f t="shared" ca="1" si="18"/>
        <v>2091673.4687272203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1975839.3339364771</v>
      </c>
      <c r="D115" s="516">
        <f t="shared" ca="1" si="12"/>
        <v>1570003.7448528972</v>
      </c>
      <c r="E115" s="516">
        <f t="shared" ca="1" si="13"/>
        <v>405835.58908357983</v>
      </c>
      <c r="F115" s="516">
        <f t="shared" ca="1" si="14"/>
        <v>289441009.61452824</v>
      </c>
      <c r="G115" s="517">
        <v>47158</v>
      </c>
      <c r="H115" s="516">
        <f t="shared" ca="1" si="15"/>
        <v>7850.0187242644861</v>
      </c>
      <c r="I115" s="518">
        <f t="shared" ca="1" si="16"/>
        <v>107823.02641574357</v>
      </c>
      <c r="J115" s="530">
        <f t="shared" ca="1" si="18"/>
        <v>2091512.3790764853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1975839.3339364771</v>
      </c>
      <c r="D116" s="516">
        <f t="shared" ca="1" si="12"/>
        <v>1567805.4687453613</v>
      </c>
      <c r="E116" s="516">
        <f t="shared" ca="1" si="13"/>
        <v>408033.86519111576</v>
      </c>
      <c r="F116" s="516">
        <f t="shared" ca="1" si="14"/>
        <v>289032975.74933714</v>
      </c>
      <c r="G116" s="517">
        <v>47186</v>
      </c>
      <c r="H116" s="516">
        <f t="shared" ca="1" si="15"/>
        <v>7839.027343726807</v>
      </c>
      <c r="I116" s="518">
        <f t="shared" ca="1" si="16"/>
        <v>97252.179230481488</v>
      </c>
      <c r="J116" s="530">
        <f t="shared" ca="1" si="18"/>
        <v>2080930.5405106852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1975839.3339364771</v>
      </c>
      <c r="D117" s="516">
        <f t="shared" ca="1" si="12"/>
        <v>1565595.2853089096</v>
      </c>
      <c r="E117" s="516">
        <f t="shared" ca="1" si="13"/>
        <v>410244.04862756748</v>
      </c>
      <c r="F117" s="516">
        <f t="shared" ca="1" si="14"/>
        <v>288622731.70070958</v>
      </c>
      <c r="G117" s="517">
        <v>47217</v>
      </c>
      <c r="H117" s="516">
        <f t="shared" ca="1" si="15"/>
        <v>7827.9764265445483</v>
      </c>
      <c r="I117" s="518">
        <f t="shared" ca="1" si="16"/>
        <v>107520.26697875341</v>
      </c>
      <c r="J117" s="530">
        <f t="shared" ca="1" si="18"/>
        <v>2091187.5773417752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1975839.3339364771</v>
      </c>
      <c r="D118" s="516">
        <f t="shared" ca="1" si="12"/>
        <v>1563373.1300455104</v>
      </c>
      <c r="E118" s="516">
        <f t="shared" ca="1" si="13"/>
        <v>412466.20389096672</v>
      </c>
      <c r="F118" s="516">
        <f t="shared" ca="1" si="14"/>
        <v>288210265.4968186</v>
      </c>
      <c r="G118" s="517">
        <v>47247</v>
      </c>
      <c r="H118" s="516">
        <f t="shared" ca="1" si="15"/>
        <v>7816.8656502275517</v>
      </c>
      <c r="I118" s="518">
        <f t="shared" ca="1" si="16"/>
        <v>103904.18341225544</v>
      </c>
      <c r="J118" s="530">
        <f t="shared" ca="1" si="18"/>
        <v>2087560.3829989601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1975839.3339364771</v>
      </c>
      <c r="D119" s="516">
        <f t="shared" ca="1" si="12"/>
        <v>1561138.9381077674</v>
      </c>
      <c r="E119" s="516">
        <f t="shared" ca="1" si="13"/>
        <v>414700.3958287097</v>
      </c>
      <c r="F119" s="516">
        <f t="shared" ca="1" si="14"/>
        <v>287795565.10098988</v>
      </c>
      <c r="G119" s="517">
        <v>47278</v>
      </c>
      <c r="H119" s="516">
        <f t="shared" ca="1" si="15"/>
        <v>7805.6946905388368</v>
      </c>
      <c r="I119" s="518">
        <f t="shared" ca="1" si="16"/>
        <v>107214.21876481651</v>
      </c>
      <c r="J119" s="530">
        <f t="shared" ca="1" si="18"/>
        <v>2090859.2473918323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1975839.3339364771</v>
      </c>
      <c r="D120" s="516">
        <f t="shared" ca="1" si="12"/>
        <v>1558892.6442970287</v>
      </c>
      <c r="E120" s="516">
        <f t="shared" ca="1" si="13"/>
        <v>416946.68963944842</v>
      </c>
      <c r="F120" s="516">
        <f t="shared" ca="1" si="14"/>
        <v>287378618.41135043</v>
      </c>
      <c r="G120" s="517">
        <v>47308</v>
      </c>
      <c r="H120" s="516">
        <f t="shared" ca="1" si="15"/>
        <v>7794.4632214851435</v>
      </c>
      <c r="I120" s="518">
        <f t="shared" ca="1" si="16"/>
        <v>103606.40343635634</v>
      </c>
      <c r="J120" s="530">
        <f t="shared" ca="1" si="18"/>
        <v>2087240.2005943186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1975839.3339364771</v>
      </c>
      <c r="D121" s="516">
        <f t="shared" ca="1" si="12"/>
        <v>1556634.1830614815</v>
      </c>
      <c r="E121" s="516">
        <f t="shared" ca="1" si="13"/>
        <v>419205.15087499563</v>
      </c>
      <c r="F121" s="516">
        <f t="shared" ca="1" si="14"/>
        <v>286959413.26047546</v>
      </c>
      <c r="G121" s="517">
        <v>47339</v>
      </c>
      <c r="H121" s="516">
        <f t="shared" ca="1" si="15"/>
        <v>7783.1709153074071</v>
      </c>
      <c r="I121" s="518">
        <f t="shared" ca="1" si="16"/>
        <v>106904.84604902235</v>
      </c>
      <c r="J121" s="530">
        <f t="shared" ca="1" si="18"/>
        <v>2090527.350900807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1975839.3339364771</v>
      </c>
      <c r="D122" s="516">
        <f t="shared" ca="1" si="12"/>
        <v>1554363.4884942421</v>
      </c>
      <c r="E122" s="516">
        <f t="shared" ca="1" si="13"/>
        <v>421475.845442235</v>
      </c>
      <c r="F122" s="516">
        <f t="shared" ca="1" si="14"/>
        <v>286537937.41503322</v>
      </c>
      <c r="G122" s="517">
        <v>47370</v>
      </c>
      <c r="H122" s="516">
        <f t="shared" ca="1" si="15"/>
        <v>7771.8174424712106</v>
      </c>
      <c r="I122" s="518">
        <f t="shared" ca="1" si="16"/>
        <v>106748.90173289686</v>
      </c>
      <c r="J122" s="530">
        <f t="shared" ca="1" si="18"/>
        <v>2090360.0531118452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1975839.3339364771</v>
      </c>
      <c r="D123" s="516">
        <f t="shared" ca="1" si="12"/>
        <v>1552080.4943314299</v>
      </c>
      <c r="E123" s="516">
        <f t="shared" ca="1" si="13"/>
        <v>423758.83960504713</v>
      </c>
      <c r="F123" s="516">
        <f t="shared" ca="1" si="14"/>
        <v>286114178.57542819</v>
      </c>
      <c r="G123" s="517">
        <v>47400</v>
      </c>
      <c r="H123" s="516">
        <f t="shared" ca="1" si="15"/>
        <v>7760.4024716571494</v>
      </c>
      <c r="I123" s="518">
        <f t="shared" ca="1" si="16"/>
        <v>103153.65746941195</v>
      </c>
      <c r="J123" s="530">
        <f t="shared" ca="1" si="18"/>
        <v>2086753.3938775461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1975839.3339364771</v>
      </c>
      <c r="D124" s="516">
        <f t="shared" ca="1" si="12"/>
        <v>1549785.133950236</v>
      </c>
      <c r="E124" s="516">
        <f t="shared" ca="1" si="13"/>
        <v>426054.19998624106</v>
      </c>
      <c r="F124" s="516">
        <f t="shared" ca="1" si="14"/>
        <v>285688124.37544197</v>
      </c>
      <c r="G124" s="517">
        <v>47431</v>
      </c>
      <c r="H124" s="516">
        <f t="shared" ca="1" si="15"/>
        <v>7748.9256697511801</v>
      </c>
      <c r="I124" s="518">
        <f t="shared" ca="1" si="16"/>
        <v>106434.47443005927</v>
      </c>
      <c r="J124" s="530">
        <f t="shared" ca="1" si="18"/>
        <v>2090022.7340362875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1975839.3339364771</v>
      </c>
      <c r="D125" s="516">
        <f t="shared" ca="1" si="12"/>
        <v>1547477.3403669773</v>
      </c>
      <c r="E125" s="516">
        <f t="shared" ca="1" si="13"/>
        <v>428361.99356949981</v>
      </c>
      <c r="F125" s="516">
        <f t="shared" ca="1" si="14"/>
        <v>285259762.38187248</v>
      </c>
      <c r="G125" s="517">
        <v>47461</v>
      </c>
      <c r="H125" s="516">
        <f t="shared" ca="1" si="15"/>
        <v>7737.3867018348865</v>
      </c>
      <c r="I125" s="518">
        <f t="shared" ca="1" si="16"/>
        <v>102847.72477515909</v>
      </c>
      <c r="J125" s="530">
        <f t="shared" ca="1" si="18"/>
        <v>2086424.445413471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1975839.3339364771</v>
      </c>
      <c r="D126" s="516">
        <f t="shared" ca="1" si="12"/>
        <v>1545157.0462351427</v>
      </c>
      <c r="E126" s="516">
        <f t="shared" ca="1" si="13"/>
        <v>430682.28770133434</v>
      </c>
      <c r="F126" s="516">
        <f t="shared" ca="1" si="14"/>
        <v>284829080.09417117</v>
      </c>
      <c r="G126" s="517">
        <v>47492</v>
      </c>
      <c r="H126" s="516">
        <f t="shared" ca="1" si="15"/>
        <v>7725.7852311757133</v>
      </c>
      <c r="I126" s="518">
        <f t="shared" ca="1" si="16"/>
        <v>106116.63160605654</v>
      </c>
      <c r="J126" s="530">
        <f t="shared" ca="1" si="18"/>
        <v>2089681.7507737093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1975839.3339364771</v>
      </c>
      <c r="D127" s="516">
        <f t="shared" ca="1" si="12"/>
        <v>1542824.1838434271</v>
      </c>
      <c r="E127" s="516">
        <f t="shared" ca="1" si="13"/>
        <v>433015.15009304998</v>
      </c>
      <c r="F127" s="516">
        <f t="shared" ca="1" si="14"/>
        <v>284396064.94407809</v>
      </c>
      <c r="G127" s="517">
        <v>47523</v>
      </c>
      <c r="H127" s="516">
        <f t="shared" ca="1" si="15"/>
        <v>7714.1209192171355</v>
      </c>
      <c r="I127" s="518">
        <f t="shared" ca="1" si="16"/>
        <v>105956.41779503167</v>
      </c>
      <c r="J127" s="530">
        <f t="shared" ca="1" si="18"/>
        <v>2089509.8726507258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1975839.3339364771</v>
      </c>
      <c r="D128" s="516">
        <f t="shared" ca="1" si="12"/>
        <v>1540478.6851137565</v>
      </c>
      <c r="E128" s="516">
        <f t="shared" ca="1" si="13"/>
        <v>435360.64882272063</v>
      </c>
      <c r="F128" s="516">
        <f t="shared" ca="1" si="14"/>
        <v>283960704.29525536</v>
      </c>
      <c r="G128" s="517">
        <v>47551</v>
      </c>
      <c r="H128" s="516">
        <f t="shared" ca="1" si="15"/>
        <v>7702.3934255687818</v>
      </c>
      <c r="I128" s="518">
        <f t="shared" ca="1" si="16"/>
        <v>95557.07782121023</v>
      </c>
      <c r="J128" s="530">
        <f t="shared" ca="1" si="18"/>
        <v>2079098.805183256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1975839.3339364771</v>
      </c>
      <c r="D129" s="516">
        <f t="shared" ca="1" si="12"/>
        <v>1538120.4815992999</v>
      </c>
      <c r="E129" s="516">
        <f t="shared" ca="1" si="13"/>
        <v>437718.85233717714</v>
      </c>
      <c r="F129" s="516">
        <f t="shared" ca="1" si="14"/>
        <v>283522985.44291818</v>
      </c>
      <c r="G129" s="517">
        <v>47582</v>
      </c>
      <c r="H129" s="516">
        <f t="shared" ca="1" si="15"/>
        <v>7690.6024079965</v>
      </c>
      <c r="I129" s="518">
        <f t="shared" ca="1" si="16"/>
        <v>105633.38199783498</v>
      </c>
      <c r="J129" s="530">
        <f t="shared" ca="1" si="18"/>
        <v>2089163.3183423085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1975839.3339364771</v>
      </c>
      <c r="D130" s="516">
        <f t="shared" ca="1" si="12"/>
        <v>1535749.5044824735</v>
      </c>
      <c r="E130" s="516">
        <f t="shared" ca="1" si="13"/>
        <v>440089.8294540036</v>
      </c>
      <c r="F130" s="516">
        <f t="shared" ca="1" si="14"/>
        <v>283082895.61346418</v>
      </c>
      <c r="G130" s="517">
        <v>47612</v>
      </c>
      <c r="H130" s="516">
        <f t="shared" ca="1" si="15"/>
        <v>7678.7475224123673</v>
      </c>
      <c r="I130" s="518">
        <f t="shared" ca="1" si="16"/>
        <v>102068.27475945053</v>
      </c>
      <c r="J130" s="530">
        <f t="shared" ca="1" si="18"/>
        <v>2085586.3562183399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1975839.3339364771</v>
      </c>
      <c r="D131" s="516">
        <f t="shared" ca="1" si="12"/>
        <v>1533365.6845729309</v>
      </c>
      <c r="E131" s="516">
        <f t="shared" ca="1" si="13"/>
        <v>442473.64936354617</v>
      </c>
      <c r="F131" s="516">
        <f t="shared" ca="1" si="14"/>
        <v>282640421.96410066</v>
      </c>
      <c r="G131" s="517">
        <v>47643</v>
      </c>
      <c r="H131" s="516">
        <f t="shared" ca="1" si="15"/>
        <v>7666.8284228646544</v>
      </c>
      <c r="I131" s="518">
        <f t="shared" ca="1" si="16"/>
        <v>105306.83716820866</v>
      </c>
      <c r="J131" s="530">
        <f t="shared" ca="1" si="18"/>
        <v>2088812.9995275503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1975839.3339364771</v>
      </c>
      <c r="D132" s="516">
        <f t="shared" ca="1" si="12"/>
        <v>1530968.9523055453</v>
      </c>
      <c r="E132" s="516">
        <f t="shared" ca="1" si="13"/>
        <v>444870.38163093175</v>
      </c>
      <c r="F132" s="516">
        <f t="shared" ca="1" si="14"/>
        <v>282195551.5824697</v>
      </c>
      <c r="G132" s="517">
        <v>47673</v>
      </c>
      <c r="H132" s="516">
        <f t="shared" ca="1" si="15"/>
        <v>7654.8447615277264</v>
      </c>
      <c r="I132" s="518">
        <f t="shared" ca="1" si="16"/>
        <v>101750.55190707622</v>
      </c>
      <c r="J132" s="530">
        <f t="shared" ca="1" si="18"/>
        <v>2085244.7306050812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1975839.3339364771</v>
      </c>
      <c r="D133" s="516">
        <f t="shared" ca="1" si="12"/>
        <v>1528559.2377383776</v>
      </c>
      <c r="E133" s="516">
        <f t="shared" ca="1" si="13"/>
        <v>447280.09619809943</v>
      </c>
      <c r="F133" s="516">
        <f t="shared" ca="1" si="14"/>
        <v>281748271.48627162</v>
      </c>
      <c r="G133" s="517">
        <v>47704</v>
      </c>
      <c r="H133" s="516">
        <f t="shared" ca="1" si="15"/>
        <v>7642.7961886918883</v>
      </c>
      <c r="I133" s="518">
        <f t="shared" ca="1" si="16"/>
        <v>104976.74518867872</v>
      </c>
      <c r="J133" s="530">
        <f t="shared" ca="1" si="18"/>
        <v>2088458.8753138476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1975839.3339364771</v>
      </c>
      <c r="D134" s="516">
        <f t="shared" ca="1" si="12"/>
        <v>1526136.4705506379</v>
      </c>
      <c r="E134" s="516">
        <f t="shared" ca="1" si="13"/>
        <v>449702.86338583915</v>
      </c>
      <c r="F134" s="516">
        <f t="shared" ca="1" si="14"/>
        <v>281298568.62288576</v>
      </c>
      <c r="G134" s="517">
        <v>47735</v>
      </c>
      <c r="H134" s="516">
        <f t="shared" ca="1" si="15"/>
        <v>7630.6823527531897</v>
      </c>
      <c r="I134" s="518">
        <f t="shared" ca="1" si="16"/>
        <v>104810.35699289302</v>
      </c>
      <c r="J134" s="530">
        <f t="shared" ca="1" si="18"/>
        <v>2088280.3732821231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1975839.3339364771</v>
      </c>
      <c r="D135" s="516">
        <f t="shared" ca="1" si="12"/>
        <v>1523700.5800406314</v>
      </c>
      <c r="E135" s="516">
        <f t="shared" ca="1" si="13"/>
        <v>452138.75389584573</v>
      </c>
      <c r="F135" s="516">
        <f t="shared" ca="1" si="14"/>
        <v>280846429.86898994</v>
      </c>
      <c r="G135" s="517">
        <v>47765</v>
      </c>
      <c r="H135" s="516">
        <f t="shared" ca="1" si="15"/>
        <v>7618.502900203157</v>
      </c>
      <c r="I135" s="518">
        <f t="shared" ca="1" si="16"/>
        <v>101267.48470423886</v>
      </c>
      <c r="J135" s="530">
        <f t="shared" ca="1" si="18"/>
        <v>2084725.3215409191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1975839.3339364771</v>
      </c>
      <c r="D136" s="516">
        <f t="shared" ca="1" si="12"/>
        <v>1521251.4951236956</v>
      </c>
      <c r="E136" s="516">
        <f t="shared" ca="1" si="13"/>
        <v>454587.8388127815</v>
      </c>
      <c r="F136" s="516">
        <f t="shared" ca="1" si="14"/>
        <v>280391842.03017718</v>
      </c>
      <c r="G136" s="517">
        <v>47796</v>
      </c>
      <c r="H136" s="516">
        <f t="shared" ca="1" si="15"/>
        <v>7606.2574756184777</v>
      </c>
      <c r="I136" s="518">
        <f t="shared" ca="1" si="16"/>
        <v>104474.87191126426</v>
      </c>
      <c r="J136" s="530">
        <f t="shared" ca="1" si="18"/>
        <v>2087920.4633233598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1975839.3339364771</v>
      </c>
      <c r="D137" s="516">
        <f t="shared" ca="1" si="12"/>
        <v>1518789.1443301265</v>
      </c>
      <c r="E137" s="516">
        <f t="shared" ca="1" si="13"/>
        <v>457050.18960635061</v>
      </c>
      <c r="F137" s="516">
        <f t="shared" ca="1" si="14"/>
        <v>279934791.84057081</v>
      </c>
      <c r="G137" s="517">
        <v>47826</v>
      </c>
      <c r="H137" s="516">
        <f t="shared" ca="1" si="15"/>
        <v>7593.9457216506325</v>
      </c>
      <c r="I137" s="518">
        <f t="shared" ca="1" si="16"/>
        <v>100941.06313086377</v>
      </c>
      <c r="J137" s="530">
        <f t="shared" ca="1" si="18"/>
        <v>2084374.3427889915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1975839.3339364771</v>
      </c>
      <c r="D138" s="516">
        <f t="shared" ca="1" si="12"/>
        <v>1516313.4558030919</v>
      </c>
      <c r="E138" s="516">
        <f t="shared" ca="1" si="13"/>
        <v>459525.87813338521</v>
      </c>
      <c r="F138" s="516">
        <f t="shared" ca="1" si="14"/>
        <v>279475265.96243745</v>
      </c>
      <c r="G138" s="517">
        <v>47857</v>
      </c>
      <c r="H138" s="516">
        <f t="shared" ca="1" si="15"/>
        <v>7581.5672790154595</v>
      </c>
      <c r="I138" s="518">
        <f t="shared" ca="1" si="16"/>
        <v>104135.74256469234</v>
      </c>
      <c r="J138" s="530">
        <f t="shared" ca="1" si="18"/>
        <v>2087556.6437801849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1975839.3339364771</v>
      </c>
      <c r="D139" s="516">
        <f t="shared" ca="1" si="12"/>
        <v>1513824.3572965362</v>
      </c>
      <c r="E139" s="516">
        <f t="shared" ca="1" si="13"/>
        <v>462014.97663994087</v>
      </c>
      <c r="F139" s="516">
        <f t="shared" ca="1" si="14"/>
        <v>279013250.98579752</v>
      </c>
      <c r="G139" s="517">
        <v>47888</v>
      </c>
      <c r="H139" s="516">
        <f t="shared" ca="1" si="15"/>
        <v>7569.1217864826813</v>
      </c>
      <c r="I139" s="518">
        <f t="shared" ca="1" si="16"/>
        <v>103964.79893802671</v>
      </c>
      <c r="J139" s="530">
        <f t="shared" ca="1" si="18"/>
        <v>2087373.2546609864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1975839.3339364771</v>
      </c>
      <c r="D140" s="516">
        <f t="shared" ca="1" si="12"/>
        <v>1511321.7761730701</v>
      </c>
      <c r="E140" s="516">
        <f t="shared" ca="1" si="13"/>
        <v>464517.55776340701</v>
      </c>
      <c r="F140" s="516">
        <f t="shared" ca="1" si="14"/>
        <v>278548733.42803413</v>
      </c>
      <c r="G140" s="517">
        <v>47916</v>
      </c>
      <c r="H140" s="516">
        <f t="shared" ca="1" si="15"/>
        <v>7556.6088808653503</v>
      </c>
      <c r="I140" s="518">
        <f t="shared" ca="1" si="16"/>
        <v>93748.452331227949</v>
      </c>
      <c r="J140" s="530">
        <f t="shared" ca="1" si="18"/>
        <v>2077144.3951485704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1975839.3339364771</v>
      </c>
      <c r="D141" s="516">
        <f t="shared" ca="1" si="12"/>
        <v>1508805.6394018517</v>
      </c>
      <c r="E141" s="516">
        <f t="shared" ca="1" si="13"/>
        <v>467033.69453462539</v>
      </c>
      <c r="F141" s="516">
        <f t="shared" ca="1" si="14"/>
        <v>278081699.73349953</v>
      </c>
      <c r="G141" s="517">
        <v>47947</v>
      </c>
      <c r="H141" s="516">
        <f t="shared" ca="1" si="15"/>
        <v>7544.0281970092583</v>
      </c>
      <c r="I141" s="518">
        <f t="shared" ca="1" si="16"/>
        <v>103620.12883522868</v>
      </c>
      <c r="J141" s="530">
        <f t="shared" ca="1" si="18"/>
        <v>2087003.4909687152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1975839.3339364771</v>
      </c>
      <c r="D142" s="516">
        <f t="shared" ca="1" si="12"/>
        <v>1506275.8735564558</v>
      </c>
      <c r="E142" s="516">
        <f t="shared" ca="1" si="13"/>
        <v>469563.46038002125</v>
      </c>
      <c r="F142" s="516">
        <f t="shared" ca="1" si="14"/>
        <v>277612136.27311951</v>
      </c>
      <c r="G142" s="517">
        <v>47977</v>
      </c>
      <c r="H142" s="516">
        <f t="shared" ca="1" si="15"/>
        <v>7531.3793677822796</v>
      </c>
      <c r="I142" s="518">
        <f t="shared" ca="1" si="16"/>
        <v>100109.41190405982</v>
      </c>
      <c r="J142" s="530">
        <f t="shared" ca="1" si="18"/>
        <v>2083480.1252083192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1975839.3339364771</v>
      </c>
      <c r="D143" s="516">
        <f t="shared" ca="1" si="12"/>
        <v>1503732.4048127306</v>
      </c>
      <c r="E143" s="516">
        <f t="shared" ca="1" si="13"/>
        <v>472106.92912374646</v>
      </c>
      <c r="F143" s="516">
        <f t="shared" ca="1" si="14"/>
        <v>277140029.34399575</v>
      </c>
      <c r="G143" s="517">
        <v>48008</v>
      </c>
      <c r="H143" s="516">
        <f t="shared" ca="1" si="15"/>
        <v>7518.662024063653</v>
      </c>
      <c r="I143" s="518">
        <f t="shared" ca="1" si="16"/>
        <v>103271.71469360044</v>
      </c>
      <c r="J143" s="530">
        <f t="shared" ca="1" si="18"/>
        <v>2086629.7106541414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1975839.3339364771</v>
      </c>
      <c r="D144" s="516">
        <f t="shared" ca="1" si="12"/>
        <v>1501175.1589466436</v>
      </c>
      <c r="E144" s="516">
        <f t="shared" ca="1" si="13"/>
        <v>474664.1749898335</v>
      </c>
      <c r="F144" s="516">
        <f t="shared" ca="1" si="14"/>
        <v>276665365.16900593</v>
      </c>
      <c r="G144" s="517">
        <v>48038</v>
      </c>
      <c r="H144" s="516">
        <f t="shared" ca="1" si="15"/>
        <v>7505.8757947332178</v>
      </c>
      <c r="I144" s="518">
        <f t="shared" ca="1" si="16"/>
        <v>99770.41056383845</v>
      </c>
      <c r="J144" s="530">
        <f t="shared" ca="1" si="18"/>
        <v>2083115.6202950487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1975839.3339364771</v>
      </c>
      <c r="D145" s="516">
        <f t="shared" ca="1" si="12"/>
        <v>1498604.0613321154</v>
      </c>
      <c r="E145" s="516">
        <f t="shared" ca="1" si="13"/>
        <v>477235.27260436164</v>
      </c>
      <c r="F145" s="516">
        <f t="shared" ca="1" si="14"/>
        <v>276188129.89640158</v>
      </c>
      <c r="G145" s="517">
        <v>48069</v>
      </c>
      <c r="H145" s="516">
        <f t="shared" ca="1" si="15"/>
        <v>7493.0203066605773</v>
      </c>
      <c r="I145" s="518">
        <f t="shared" ca="1" si="16"/>
        <v>102919.5158428702</v>
      </c>
      <c r="J145" s="530">
        <f t="shared" ca="1" si="18"/>
        <v>2086251.8700860078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1975839.3339364771</v>
      </c>
      <c r="D146" s="516">
        <f t="shared" ca="1" si="12"/>
        <v>1496019.0369388419</v>
      </c>
      <c r="E146" s="516">
        <f t="shared" ca="1" si="13"/>
        <v>479820.29699763516</v>
      </c>
      <c r="F146" s="516">
        <f t="shared" ca="1" si="14"/>
        <v>275708309.59940398</v>
      </c>
      <c r="G146" s="517">
        <v>48100</v>
      </c>
      <c r="H146" s="516">
        <f t="shared" ca="1" si="15"/>
        <v>7480.0951846942098</v>
      </c>
      <c r="I146" s="518">
        <f t="shared" ca="1" si="16"/>
        <v>102741.98432146138</v>
      </c>
      <c r="J146" s="530">
        <f t="shared" ca="1" si="18"/>
        <v>2086061.4134426326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1975839.3339364771</v>
      </c>
      <c r="D147" s="516">
        <f t="shared" ca="1" si="12"/>
        <v>1493420.010330105</v>
      </c>
      <c r="E147" s="516">
        <f t="shared" ca="1" si="13"/>
        <v>482419.32360637211</v>
      </c>
      <c r="F147" s="516">
        <f t="shared" ca="1" si="14"/>
        <v>275225890.27579761</v>
      </c>
      <c r="G147" s="517">
        <v>48130</v>
      </c>
      <c r="H147" s="516">
        <f t="shared" ca="1" si="15"/>
        <v>7467.1000516505246</v>
      </c>
      <c r="I147" s="518">
        <f t="shared" ca="1" si="16"/>
        <v>99254.991455785421</v>
      </c>
      <c r="J147" s="530">
        <f t="shared" ca="1" si="18"/>
        <v>2082561.4254439131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1975839.3339364771</v>
      </c>
      <c r="D148" s="516">
        <f t="shared" ca="1" si="12"/>
        <v>1490806.9056605704</v>
      </c>
      <c r="E148" s="516">
        <f t="shared" ca="1" si="13"/>
        <v>485032.42827590671</v>
      </c>
      <c r="F148" s="516">
        <f t="shared" ca="1" si="14"/>
        <v>274740857.84752172</v>
      </c>
      <c r="G148" s="517">
        <v>48161</v>
      </c>
      <c r="H148" s="516">
        <f t="shared" ca="1" si="15"/>
        <v>7454.0345283028519</v>
      </c>
      <c r="I148" s="518">
        <f t="shared" ca="1" si="16"/>
        <v>102384.03118259669</v>
      </c>
      <c r="J148" s="530">
        <f t="shared" ca="1" si="18"/>
        <v>2085677.3996473767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1975839.3339364771</v>
      </c>
      <c r="D149" s="516">
        <f t="shared" ca="1" si="12"/>
        <v>1488179.6466740761</v>
      </c>
      <c r="E149" s="516">
        <f t="shared" ca="1" si="13"/>
        <v>487659.68726240098</v>
      </c>
      <c r="F149" s="516">
        <f t="shared" ca="1" si="14"/>
        <v>274253198.16025931</v>
      </c>
      <c r="G149" s="517">
        <v>48191</v>
      </c>
      <c r="H149" s="516">
        <f t="shared" ca="1" si="15"/>
        <v>7440.8982333703807</v>
      </c>
      <c r="I149" s="518">
        <f t="shared" ca="1" si="16"/>
        <v>98906.708825107809</v>
      </c>
      <c r="J149" s="530">
        <f t="shared" ca="1" si="18"/>
        <v>2082186.9409949554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1975839.3339364771</v>
      </c>
      <c r="D150" s="516">
        <f t="shared" ca="1" si="12"/>
        <v>1485538.1567014046</v>
      </c>
      <c r="E150" s="516">
        <f t="shared" ca="1" si="13"/>
        <v>490301.17723507248</v>
      </c>
      <c r="F150" s="516">
        <f t="shared" ca="1" si="14"/>
        <v>273762896.98302424</v>
      </c>
      <c r="G150" s="517">
        <v>48222</v>
      </c>
      <c r="H150" s="516">
        <f t="shared" ca="1" si="15"/>
        <v>7427.6907835070233</v>
      </c>
      <c r="I150" s="518">
        <f t="shared" ca="1" si="16"/>
        <v>102022.18971561646</v>
      </c>
      <c r="J150" s="530">
        <f t="shared" ca="1" si="18"/>
        <v>2085289.2144356004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1975839.3339364771</v>
      </c>
      <c r="D151" s="516">
        <f t="shared" ca="1" si="12"/>
        <v>1482882.3586580481</v>
      </c>
      <c r="E151" s="516">
        <f t="shared" ca="1" si="13"/>
        <v>492956.97527842899</v>
      </c>
      <c r="F151" s="516">
        <f t="shared" ca="1" si="14"/>
        <v>273269940.0077458</v>
      </c>
      <c r="G151" s="517">
        <v>48253</v>
      </c>
      <c r="H151" s="516">
        <f t="shared" ca="1" si="15"/>
        <v>7414.4117932902409</v>
      </c>
      <c r="I151" s="518">
        <f t="shared" ca="1" si="16"/>
        <v>101839.797677685</v>
      </c>
      <c r="J151" s="530">
        <f t="shared" ca="1" si="18"/>
        <v>2085093.5434074523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1975839.3339364771</v>
      </c>
      <c r="D152" s="516">
        <f t="shared" ca="1" si="12"/>
        <v>1480212.1750419566</v>
      </c>
      <c r="E152" s="516">
        <f t="shared" ca="1" si="13"/>
        <v>495627.15889452049</v>
      </c>
      <c r="F152" s="516">
        <f t="shared" ca="1" si="14"/>
        <v>272774312.84885126</v>
      </c>
      <c r="G152" s="517">
        <v>48282</v>
      </c>
      <c r="H152" s="516">
        <f t="shared" ca="1" si="15"/>
        <v>7401.0608752097833</v>
      </c>
      <c r="I152" s="518">
        <f t="shared" ca="1" si="16"/>
        <v>95097.939122695534</v>
      </c>
      <c r="J152" s="530">
        <f t="shared" ca="1" si="18"/>
        <v>2078338.3339343823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1975839.3339364771</v>
      </c>
      <c r="D153" s="516">
        <f t="shared" ca="1" si="12"/>
        <v>1477527.5279312776</v>
      </c>
      <c r="E153" s="516">
        <f t="shared" ca="1" si="13"/>
        <v>498311.80600519944</v>
      </c>
      <c r="F153" s="516">
        <f t="shared" ca="1" si="14"/>
        <v>272276001.04284608</v>
      </c>
      <c r="G153" s="517">
        <v>48313</v>
      </c>
      <c r="H153" s="516">
        <f t="shared" ca="1" si="15"/>
        <v>7387.6376396563883</v>
      </c>
      <c r="I153" s="518">
        <f t="shared" ca="1" si="16"/>
        <v>101472.04437977266</v>
      </c>
      <c r="J153" s="530">
        <f t="shared" ca="1" si="18"/>
        <v>2084699.0159559061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1975839.3339364771</v>
      </c>
      <c r="D154" s="516">
        <f t="shared" ca="1" si="12"/>
        <v>1474828.3389820829</v>
      </c>
      <c r="E154" s="516">
        <f t="shared" ca="1" si="13"/>
        <v>501010.99495439418</v>
      </c>
      <c r="F154" s="516">
        <f t="shared" ca="1" si="14"/>
        <v>271774990.04789168</v>
      </c>
      <c r="G154" s="517">
        <v>48343</v>
      </c>
      <c r="H154" s="516">
        <f t="shared" ca="1" si="15"/>
        <v>7374.1416949104141</v>
      </c>
      <c r="I154" s="518">
        <f t="shared" ca="1" si="16"/>
        <v>98019.360375424585</v>
      </c>
      <c r="J154" s="530">
        <f t="shared" ca="1" si="18"/>
        <v>2081232.8360068121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1975839.3339364771</v>
      </c>
      <c r="D155" s="516">
        <f t="shared" ca="1" si="12"/>
        <v>1472114.5294260799</v>
      </c>
      <c r="E155" s="516">
        <f t="shared" ca="1" si="13"/>
        <v>503724.80451039714</v>
      </c>
      <c r="F155" s="516">
        <f t="shared" ca="1" si="14"/>
        <v>271271265.24338126</v>
      </c>
      <c r="G155" s="517">
        <v>48374</v>
      </c>
      <c r="H155" s="516">
        <f t="shared" ca="1" si="15"/>
        <v>7360.5726471303997</v>
      </c>
      <c r="I155" s="518">
        <f t="shared" ca="1" si="16"/>
        <v>101100.29629781569</v>
      </c>
      <c r="J155" s="530">
        <f t="shared" ca="1" si="18"/>
        <v>2084300.2028814231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1975839.3339364771</v>
      </c>
      <c r="D156" s="516">
        <f t="shared" ca="1" si="12"/>
        <v>1469386.0200683153</v>
      </c>
      <c r="E156" s="516">
        <f t="shared" ca="1" si="13"/>
        <v>506453.31386816176</v>
      </c>
      <c r="F156" s="516">
        <f t="shared" ca="1" si="14"/>
        <v>270764811.9295131</v>
      </c>
      <c r="G156" s="517">
        <v>48404</v>
      </c>
      <c r="H156" s="516">
        <f t="shared" ca="1" si="15"/>
        <v>7346.9301003415767</v>
      </c>
      <c r="I156" s="518">
        <f t="shared" ca="1" si="16"/>
        <v>97657.655487617245</v>
      </c>
      <c r="J156" s="530">
        <f t="shared" ca="1" si="18"/>
        <v>2080843.9195244359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1975839.3339364771</v>
      </c>
      <c r="D157" s="516">
        <f t="shared" ca="1" si="12"/>
        <v>1466642.7312848626</v>
      </c>
      <c r="E157" s="516">
        <f t="shared" ca="1" si="13"/>
        <v>509196.60265161446</v>
      </c>
      <c r="F157" s="516">
        <f t="shared" ca="1" si="14"/>
        <v>270255615.3268615</v>
      </c>
      <c r="G157" s="517">
        <v>48435</v>
      </c>
      <c r="H157" s="516">
        <f t="shared" ca="1" si="15"/>
        <v>7333.2136564243128</v>
      </c>
      <c r="I157" s="518">
        <f t="shared" ca="1" si="16"/>
        <v>100724.51003777886</v>
      </c>
      <c r="J157" s="530">
        <f t="shared" ca="1" si="18"/>
        <v>2083897.0576306803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1975839.3339364771</v>
      </c>
      <c r="D158" s="516">
        <f t="shared" ca="1" si="12"/>
        <v>1463884.5830204999</v>
      </c>
      <c r="E158" s="516">
        <f t="shared" ca="1" si="13"/>
        <v>511954.75091597717</v>
      </c>
      <c r="F158" s="516">
        <f t="shared" ca="1" si="14"/>
        <v>269743660.5759455</v>
      </c>
      <c r="G158" s="517">
        <v>48466</v>
      </c>
      <c r="H158" s="516">
        <f t="shared" ca="1" si="15"/>
        <v>7319.4229151024992</v>
      </c>
      <c r="I158" s="518">
        <f t="shared" ca="1" si="16"/>
        <v>100535.08890159248</v>
      </c>
      <c r="J158" s="530">
        <f t="shared" ca="1" si="18"/>
        <v>2083693.8457531719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1975839.3339364771</v>
      </c>
      <c r="D159" s="516">
        <f t="shared" ca="1" si="12"/>
        <v>1461111.4947863715</v>
      </c>
      <c r="E159" s="516">
        <f t="shared" ca="1" si="13"/>
        <v>514727.8391501056</v>
      </c>
      <c r="F159" s="516">
        <f t="shared" ca="1" si="14"/>
        <v>269228932.73679537</v>
      </c>
      <c r="G159" s="517">
        <v>48496</v>
      </c>
      <c r="H159" s="516">
        <f t="shared" ca="1" si="15"/>
        <v>7305.5574739318572</v>
      </c>
      <c r="I159" s="518">
        <f t="shared" ca="1" si="16"/>
        <v>97107.717807340363</v>
      </c>
      <c r="J159" s="530">
        <f t="shared" ca="1" si="18"/>
        <v>2080252.6092177494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1975839.3339364771</v>
      </c>
      <c r="D160" s="516">
        <f t="shared" ca="1" si="12"/>
        <v>1458323.3856576416</v>
      </c>
      <c r="E160" s="516">
        <f t="shared" ca="1" si="13"/>
        <v>517515.94827883551</v>
      </c>
      <c r="F160" s="516">
        <f t="shared" ca="1" si="14"/>
        <v>268711416.78851652</v>
      </c>
      <c r="G160" s="517">
        <v>48527</v>
      </c>
      <c r="H160" s="516">
        <f t="shared" ca="1" si="15"/>
        <v>7291.6169282882074</v>
      </c>
      <c r="I160" s="518">
        <f t="shared" ca="1" si="16"/>
        <v>100153.16297808786</v>
      </c>
      <c r="J160" s="530">
        <f t="shared" ca="1" si="18"/>
        <v>2083284.1138428531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1975839.3339364771</v>
      </c>
      <c r="D161" s="516">
        <f t="shared" ca="1" si="12"/>
        <v>1455520.1742711312</v>
      </c>
      <c r="E161" s="516">
        <f t="shared" ca="1" si="13"/>
        <v>520319.15966534591</v>
      </c>
      <c r="F161" s="516">
        <f t="shared" ca="1" si="14"/>
        <v>268191097.62885118</v>
      </c>
      <c r="G161" s="517">
        <v>48557</v>
      </c>
      <c r="H161" s="516">
        <f t="shared" ca="1" si="15"/>
        <v>7277.6008713556557</v>
      </c>
      <c r="I161" s="518">
        <f t="shared" ca="1" si="16"/>
        <v>96736.110043865949</v>
      </c>
      <c r="J161" s="530">
        <f t="shared" ca="1" si="18"/>
        <v>2079853.0448516987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1975839.3339364771</v>
      </c>
      <c r="D162" s="516">
        <f t="shared" ca="1" si="12"/>
        <v>1452701.7788229438</v>
      </c>
      <c r="E162" s="516">
        <f t="shared" ca="1" si="13"/>
        <v>523137.55511353328</v>
      </c>
      <c r="F162" s="516">
        <f t="shared" ca="1" si="14"/>
        <v>267667960.07373765</v>
      </c>
      <c r="G162" s="517">
        <v>48588</v>
      </c>
      <c r="H162" s="516">
        <f t="shared" ca="1" si="15"/>
        <v>7263.5088941147187</v>
      </c>
      <c r="I162" s="518">
        <f t="shared" ca="1" si="16"/>
        <v>99767.088317932619</v>
      </c>
      <c r="J162" s="530">
        <f t="shared" ca="1" si="18"/>
        <v>2082869.9311485244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1975839.3339364771</v>
      </c>
      <c r="D163" s="516">
        <f t="shared" ca="1" si="12"/>
        <v>1449868.1170660791</v>
      </c>
      <c r="E163" s="516">
        <f t="shared" ca="1" si="13"/>
        <v>525971.21687039803</v>
      </c>
      <c r="F163" s="516">
        <f t="shared" ca="1" si="14"/>
        <v>267141988.85686725</v>
      </c>
      <c r="G163" s="517">
        <v>48619</v>
      </c>
      <c r="H163" s="516">
        <f t="shared" ca="1" si="15"/>
        <v>7249.3405853303957</v>
      </c>
      <c r="I163" s="518">
        <f t="shared" ca="1" si="16"/>
        <v>99572.481147430401</v>
      </c>
      <c r="J163" s="530">
        <f t="shared" ca="1" si="18"/>
        <v>2082661.155669238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1975839.3339364771</v>
      </c>
      <c r="D164" s="516">
        <f t="shared" ca="1" si="12"/>
        <v>1447019.1063080309</v>
      </c>
      <c r="E164" s="516">
        <f t="shared" ca="1" si="13"/>
        <v>528820.22762844618</v>
      </c>
      <c r="F164" s="516">
        <f t="shared" ca="1" si="14"/>
        <v>266613168.62923881</v>
      </c>
      <c r="G164" s="517">
        <v>48647</v>
      </c>
      <c r="H164" s="516">
        <f t="shared" ca="1" si="15"/>
        <v>7235.0955315401543</v>
      </c>
      <c r="I164" s="518">
        <f t="shared" ca="1" si="16"/>
        <v>89759.70825590739</v>
      </c>
      <c r="J164" s="530">
        <f t="shared" ca="1" si="18"/>
        <v>2072834.1377239246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1975839.3339364771</v>
      </c>
      <c r="D165" s="516">
        <f t="shared" ca="1" si="12"/>
        <v>1444154.663408377</v>
      </c>
      <c r="E165" s="516">
        <f t="shared" ca="1" si="13"/>
        <v>531684.67052810011</v>
      </c>
      <c r="F165" s="516">
        <f t="shared" ca="1" si="14"/>
        <v>266081483.9587107</v>
      </c>
      <c r="G165" s="517">
        <v>48678</v>
      </c>
      <c r="H165" s="516">
        <f t="shared" ca="1" si="15"/>
        <v>7220.7733170418851</v>
      </c>
      <c r="I165" s="518">
        <f t="shared" ca="1" si="16"/>
        <v>99180.098730076817</v>
      </c>
      <c r="J165" s="530">
        <f t="shared" ca="1" si="18"/>
        <v>2082240.2059835957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1975839.3339364771</v>
      </c>
      <c r="D166" s="516">
        <f t="shared" ca="1" si="12"/>
        <v>1441274.7047763497</v>
      </c>
      <c r="E166" s="516">
        <f t="shared" ca="1" si="13"/>
        <v>534564.62916012737</v>
      </c>
      <c r="F166" s="516">
        <f t="shared" ca="1" si="14"/>
        <v>265546919.32955056</v>
      </c>
      <c r="G166" s="517">
        <v>48708</v>
      </c>
      <c r="H166" s="516">
        <f t="shared" ca="1" si="15"/>
        <v>7206.373523881749</v>
      </c>
      <c r="I166" s="518">
        <f t="shared" ca="1" si="16"/>
        <v>95789.334225135841</v>
      </c>
      <c r="J166" s="530">
        <f t="shared" ca="1" si="18"/>
        <v>2078835.0416854946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1975839.3339364771</v>
      </c>
      <c r="D167" s="516">
        <f t="shared" ca="1" si="12"/>
        <v>1438379.146368399</v>
      </c>
      <c r="E167" s="516">
        <f t="shared" ca="1" si="13"/>
        <v>537460.18756807805</v>
      </c>
      <c r="F167" s="516">
        <f t="shared" ca="1" si="14"/>
        <v>265009459.1419825</v>
      </c>
      <c r="G167" s="517">
        <v>48739</v>
      </c>
      <c r="H167" s="516">
        <f t="shared" ca="1" si="15"/>
        <v>7191.8957318419953</v>
      </c>
      <c r="I167" s="518">
        <f t="shared" ca="1" si="16"/>
        <v>98783.453990592796</v>
      </c>
      <c r="J167" s="530">
        <f t="shared" ca="1" si="18"/>
        <v>2081814.6836589118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1975839.3339364771</v>
      </c>
      <c r="D168" s="516">
        <f t="shared" ca="1" si="12"/>
        <v>1435467.9036857386</v>
      </c>
      <c r="E168" s="516">
        <f t="shared" ca="1" si="13"/>
        <v>540371.43025073851</v>
      </c>
      <c r="F168" s="516">
        <f t="shared" ca="1" si="14"/>
        <v>264469087.71173176</v>
      </c>
      <c r="G168" s="517">
        <v>48769</v>
      </c>
      <c r="H168" s="516">
        <f t="shared" ca="1" si="15"/>
        <v>7177.3395184286928</v>
      </c>
      <c r="I168" s="518">
        <f t="shared" ca="1" si="16"/>
        <v>95403.405291113682</v>
      </c>
      <c r="J168" s="530">
        <f t="shared" ca="1" si="18"/>
        <v>2078420.0787460196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1975839.3339364771</v>
      </c>
      <c r="D169" s="516">
        <f t="shared" ca="1" si="12"/>
        <v>1432540.8917718804</v>
      </c>
      <c r="E169" s="516">
        <f t="shared" ca="1" si="13"/>
        <v>543298.44216459664</v>
      </c>
      <c r="F169" s="516">
        <f t="shared" ca="1" si="14"/>
        <v>263925789.26956716</v>
      </c>
      <c r="G169" s="517">
        <v>48800</v>
      </c>
      <c r="H169" s="516">
        <f t="shared" ca="1" si="15"/>
        <v>7162.7044588594026</v>
      </c>
      <c r="I169" s="518">
        <f t="shared" ca="1" si="16"/>
        <v>98382.500628764203</v>
      </c>
      <c r="J169" s="530">
        <f t="shared" ca="1" si="18"/>
        <v>2081384.5390241009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1975839.3339364771</v>
      </c>
      <c r="D170" s="516">
        <f t="shared" ca="1" si="12"/>
        <v>1429598.0252101554</v>
      </c>
      <c r="E170" s="516">
        <f t="shared" ca="1" si="13"/>
        <v>546241.30872632167</v>
      </c>
      <c r="F170" s="516">
        <f t="shared" ca="1" si="14"/>
        <v>263379547.96084085</v>
      </c>
      <c r="G170" s="517">
        <v>48831</v>
      </c>
      <c r="H170" s="516">
        <f t="shared" ca="1" si="15"/>
        <v>7147.9901260507768</v>
      </c>
      <c r="I170" s="518">
        <f t="shared" ca="1" si="16"/>
        <v>98180.393608278973</v>
      </c>
      <c r="J170" s="530">
        <f t="shared" ca="1" si="18"/>
        <v>2081167.7176708069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1975839.3339364771</v>
      </c>
      <c r="D171" s="516">
        <f t="shared" ca="1" si="12"/>
        <v>1426639.2181212213</v>
      </c>
      <c r="E171" s="516">
        <f t="shared" ca="1" si="13"/>
        <v>549200.11581525579</v>
      </c>
      <c r="F171" s="516">
        <f t="shared" ca="1" si="14"/>
        <v>262830347.8450256</v>
      </c>
      <c r="G171" s="517">
        <v>48861</v>
      </c>
      <c r="H171" s="516">
        <f t="shared" ca="1" si="15"/>
        <v>7133.1960906061067</v>
      </c>
      <c r="I171" s="518">
        <f t="shared" ca="1" si="16"/>
        <v>94816.637265902697</v>
      </c>
      <c r="J171" s="530">
        <f t="shared" ca="1" si="18"/>
        <v>2077789.1672929858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1975839.3339364771</v>
      </c>
      <c r="D172" s="516">
        <f t="shared" ca="1" si="12"/>
        <v>1423664.3841605554</v>
      </c>
      <c r="E172" s="516">
        <f t="shared" ca="1" si="13"/>
        <v>552174.94977592165</v>
      </c>
      <c r="F172" s="516">
        <f t="shared" ca="1" si="14"/>
        <v>262278172.89524966</v>
      </c>
      <c r="G172" s="517">
        <v>48892</v>
      </c>
      <c r="H172" s="516">
        <f t="shared" ca="1" si="15"/>
        <v>7118.3219208027767</v>
      </c>
      <c r="I172" s="518">
        <f t="shared" ca="1" si="16"/>
        <v>97772.889398349522</v>
      </c>
      <c r="J172" s="530">
        <f t="shared" ca="1" si="18"/>
        <v>2080730.5452556293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1975839.3339364771</v>
      </c>
      <c r="D173" s="516">
        <f t="shared" ca="1" si="12"/>
        <v>1420673.4365159357</v>
      </c>
      <c r="E173" s="516">
        <f t="shared" ca="1" si="13"/>
        <v>555165.89742054138</v>
      </c>
      <c r="F173" s="516">
        <f t="shared" ca="1" si="14"/>
        <v>261723006.99782911</v>
      </c>
      <c r="G173" s="517">
        <v>48922</v>
      </c>
      <c r="H173" s="516">
        <f t="shared" ca="1" si="15"/>
        <v>7103.3671825796782</v>
      </c>
      <c r="I173" s="518">
        <f t="shared" ca="1" si="16"/>
        <v>94420.142242289861</v>
      </c>
      <c r="J173" s="530">
        <f t="shared" ca="1" si="18"/>
        <v>2077362.8433613465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1975839.3339364771</v>
      </c>
      <c r="D174" s="516">
        <f t="shared" ca="1" si="12"/>
        <v>1417666.2879049077</v>
      </c>
      <c r="E174" s="516">
        <f t="shared" ca="1" si="13"/>
        <v>558173.04603156936</v>
      </c>
      <c r="F174" s="516">
        <f t="shared" ca="1" si="14"/>
        <v>261164833.95179754</v>
      </c>
      <c r="G174" s="517">
        <v>48953</v>
      </c>
      <c r="H174" s="516">
        <f t="shared" ca="1" si="15"/>
        <v>7088.3314395245388</v>
      </c>
      <c r="I174" s="518">
        <f t="shared" ca="1" si="16"/>
        <v>97360.958603192426</v>
      </c>
      <c r="J174" s="530">
        <f t="shared" ca="1" si="18"/>
        <v>2080288.6239791939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1975839.3339364771</v>
      </c>
      <c r="D175" s="516">
        <f t="shared" ca="1" si="12"/>
        <v>1414642.8505722368</v>
      </c>
      <c r="E175" s="516">
        <f t="shared" ca="1" si="13"/>
        <v>561196.48336424027</v>
      </c>
      <c r="F175" s="516">
        <f t="shared" ca="1" si="14"/>
        <v>260603637.46843329</v>
      </c>
      <c r="G175" s="517">
        <v>48984</v>
      </c>
      <c r="H175" s="516">
        <f t="shared" ca="1" si="15"/>
        <v>7073.2142528611839</v>
      </c>
      <c r="I175" s="518">
        <f t="shared" ca="1" si="16"/>
        <v>97153.318230068675</v>
      </c>
      <c r="J175" s="530">
        <f t="shared" ca="1" si="18"/>
        <v>2080065.8664194071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1975839.3339364771</v>
      </c>
      <c r="D176" s="516">
        <f t="shared" ref="D176:D239" ca="1" si="20">+F175*(($H$6/100)/$H$9)</f>
        <v>1411603.0362873471</v>
      </c>
      <c r="E176" s="516">
        <f t="shared" ref="E176:E239" ca="1" si="21">+C176-D176</f>
        <v>564236.29764912999</v>
      </c>
      <c r="F176" s="516">
        <f t="shared" ref="F176:F239" ca="1" si="22">IF(F175&lt;1,0,+F175-E176)</f>
        <v>260039401.17078418</v>
      </c>
      <c r="G176" s="517">
        <v>49012</v>
      </c>
      <c r="H176" s="516">
        <f t="shared" ref="H176:H239" ca="1" si="23">+D176*$H$7/100</f>
        <v>7058.0151814367355</v>
      </c>
      <c r="I176" s="518">
        <f t="shared" ref="I176:I239" ca="1" si="24">+F175*$R$41*O176</f>
        <v>87562.82218939357</v>
      </c>
      <c r="J176" s="530">
        <f t="shared" ca="1" si="18"/>
        <v>2070460.1713073072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1975839.3339364771</v>
      </c>
      <c r="D177" s="516">
        <f t="shared" ca="1" si="20"/>
        <v>1408546.7563417477</v>
      </c>
      <c r="E177" s="516">
        <f t="shared" ca="1" si="21"/>
        <v>567292.57759472937</v>
      </c>
      <c r="F177" s="516">
        <f t="shared" ca="1" si="22"/>
        <v>259472108.59318945</v>
      </c>
      <c r="G177" s="517">
        <v>49043</v>
      </c>
      <c r="H177" s="516">
        <f t="shared" ca="1" si="23"/>
        <v>7042.7337817087382</v>
      </c>
      <c r="I177" s="518">
        <f t="shared" ca="1" si="24"/>
        <v>96734.657235531704</v>
      </c>
      <c r="J177" s="530">
        <f t="shared" ref="J177:J240" ca="1" si="26">+C177+H177+I177</f>
        <v>2079616.7249537173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1975839.3339364771</v>
      </c>
      <c r="D178" s="516">
        <f t="shared" ca="1" si="20"/>
        <v>1405473.9215464429</v>
      </c>
      <c r="E178" s="516">
        <f t="shared" ca="1" si="21"/>
        <v>570365.41239003418</v>
      </c>
      <c r="F178" s="516">
        <f t="shared" ca="1" si="22"/>
        <v>258901743.18079942</v>
      </c>
      <c r="G178" s="517">
        <v>49073</v>
      </c>
      <c r="H178" s="516">
        <f t="shared" ca="1" si="23"/>
        <v>7027.3696077322147</v>
      </c>
      <c r="I178" s="518">
        <f t="shared" ca="1" si="24"/>
        <v>93409.959093548197</v>
      </c>
      <c r="J178" s="530">
        <f t="shared" ca="1" si="26"/>
        <v>2076276.6626377574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1975839.3339364771</v>
      </c>
      <c r="D179" s="516">
        <f t="shared" ca="1" si="20"/>
        <v>1402384.4422293303</v>
      </c>
      <c r="E179" s="516">
        <f t="shared" ca="1" si="21"/>
        <v>573454.89170714677</v>
      </c>
      <c r="F179" s="516">
        <f t="shared" ca="1" si="22"/>
        <v>258328288.28909227</v>
      </c>
      <c r="G179" s="517">
        <v>49104</v>
      </c>
      <c r="H179" s="516">
        <f t="shared" ca="1" si="23"/>
        <v>7011.9222111466515</v>
      </c>
      <c r="I179" s="518">
        <f t="shared" ca="1" si="24"/>
        <v>96311.448463257373</v>
      </c>
      <c r="J179" s="530">
        <f t="shared" ca="1" si="26"/>
        <v>2079162.7046108812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1975839.3339364771</v>
      </c>
      <c r="D180" s="516">
        <f t="shared" ca="1" si="20"/>
        <v>1399278.2282325833</v>
      </c>
      <c r="E180" s="516">
        <f t="shared" ca="1" si="21"/>
        <v>576561.10570389382</v>
      </c>
      <c r="F180" s="516">
        <f t="shared" ca="1" si="22"/>
        <v>257751727.18338838</v>
      </c>
      <c r="G180" s="517">
        <v>49134</v>
      </c>
      <c r="H180" s="516">
        <f t="shared" ca="1" si="23"/>
        <v>6996.391141162916</v>
      </c>
      <c r="I180" s="518">
        <f t="shared" ca="1" si="24"/>
        <v>92998.183784073219</v>
      </c>
      <c r="J180" s="530">
        <f t="shared" ca="1" si="26"/>
        <v>2075833.9088617133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1975839.3339364771</v>
      </c>
      <c r="D181" s="516">
        <f t="shared" ca="1" si="20"/>
        <v>1396155.1889100205</v>
      </c>
      <c r="E181" s="516">
        <f t="shared" ca="1" si="21"/>
        <v>579684.14502645656</v>
      </c>
      <c r="F181" s="516">
        <f t="shared" ca="1" si="22"/>
        <v>257172043.03836194</v>
      </c>
      <c r="G181" s="517">
        <v>49165</v>
      </c>
      <c r="H181" s="516">
        <f t="shared" ca="1" si="23"/>
        <v>6980.7759445501024</v>
      </c>
      <c r="I181" s="518">
        <f t="shared" ca="1" si="24"/>
        <v>95883.642512220467</v>
      </c>
      <c r="J181" s="530">
        <f t="shared" ca="1" si="26"/>
        <v>2078703.7523932476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1975839.3339364771</v>
      </c>
      <c r="D182" s="516">
        <f t="shared" ca="1" si="20"/>
        <v>1393015.2331244606</v>
      </c>
      <c r="E182" s="516">
        <f t="shared" ca="1" si="21"/>
        <v>582824.10081201652</v>
      </c>
      <c r="F182" s="516">
        <f t="shared" ca="1" si="22"/>
        <v>256589218.93754992</v>
      </c>
      <c r="G182" s="517">
        <v>49196</v>
      </c>
      <c r="H182" s="516">
        <f t="shared" ca="1" si="23"/>
        <v>6965.0761656223031</v>
      </c>
      <c r="I182" s="518">
        <f t="shared" ca="1" si="24"/>
        <v>95668.000010270625</v>
      </c>
      <c r="J182" s="530">
        <f t="shared" ca="1" si="26"/>
        <v>2078472.41011237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1975839.3339364771</v>
      </c>
      <c r="D183" s="516">
        <f t="shared" ca="1" si="20"/>
        <v>1389858.269245062</v>
      </c>
      <c r="E183" s="516">
        <f t="shared" ca="1" si="21"/>
        <v>585981.06469141506</v>
      </c>
      <c r="F183" s="516">
        <f t="shared" ca="1" si="22"/>
        <v>256003237.87285849</v>
      </c>
      <c r="G183" s="517">
        <v>49226</v>
      </c>
      <c r="H183" s="516">
        <f t="shared" ca="1" si="23"/>
        <v>6949.29134622531</v>
      </c>
      <c r="I183" s="518">
        <f t="shared" ca="1" si="24"/>
        <v>92372.118817517956</v>
      </c>
      <c r="J183" s="530">
        <f t="shared" ca="1" si="26"/>
        <v>2075160.7441002205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1975839.3339364771</v>
      </c>
      <c r="D184" s="516">
        <f t="shared" ca="1" si="20"/>
        <v>1386684.2051446503</v>
      </c>
      <c r="E184" s="516">
        <f t="shared" ca="1" si="21"/>
        <v>589155.12879182678</v>
      </c>
      <c r="F184" s="516">
        <f t="shared" ca="1" si="22"/>
        <v>255414082.74406666</v>
      </c>
      <c r="G184" s="517">
        <v>49257</v>
      </c>
      <c r="H184" s="516">
        <f t="shared" ca="1" si="23"/>
        <v>6933.4210257232517</v>
      </c>
      <c r="I184" s="518">
        <f t="shared" ca="1" si="24"/>
        <v>95233.204488703341</v>
      </c>
      <c r="J184" s="530">
        <f t="shared" ca="1" si="26"/>
        <v>2078005.9594509036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1975839.3339364771</v>
      </c>
      <c r="D185" s="516">
        <f t="shared" ca="1" si="20"/>
        <v>1383492.9481970277</v>
      </c>
      <c r="E185" s="516">
        <f t="shared" ca="1" si="21"/>
        <v>592346.38573944941</v>
      </c>
      <c r="F185" s="516">
        <f t="shared" ca="1" si="22"/>
        <v>254821736.35832721</v>
      </c>
      <c r="G185" s="517">
        <v>49287</v>
      </c>
      <c r="H185" s="516">
        <f t="shared" ca="1" si="23"/>
        <v>6917.4647409851386</v>
      </c>
      <c r="I185" s="518">
        <f t="shared" ca="1" si="24"/>
        <v>91949.069787863991</v>
      </c>
      <c r="J185" s="530">
        <f t="shared" ca="1" si="26"/>
        <v>2074705.8684653263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1975839.3339364771</v>
      </c>
      <c r="D186" s="516">
        <f t="shared" ca="1" si="20"/>
        <v>1380284.4052742724</v>
      </c>
      <c r="E186" s="516">
        <f t="shared" ca="1" si="21"/>
        <v>595554.92866220465</v>
      </c>
      <c r="F186" s="516">
        <f t="shared" ca="1" si="22"/>
        <v>254226181.429665</v>
      </c>
      <c r="G186" s="517">
        <v>49318</v>
      </c>
      <c r="H186" s="516">
        <f t="shared" ca="1" si="23"/>
        <v>6901.4220263713623</v>
      </c>
      <c r="I186" s="518">
        <f t="shared" ca="1" si="24"/>
        <v>94793.685925297716</v>
      </c>
      <c r="J186" s="530">
        <f t="shared" ca="1" si="26"/>
        <v>2077534.4418881461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1975839.3339364771</v>
      </c>
      <c r="D187" s="516">
        <f t="shared" ca="1" si="20"/>
        <v>1377058.4827440188</v>
      </c>
      <c r="E187" s="516">
        <f t="shared" ca="1" si="21"/>
        <v>598780.8511924583</v>
      </c>
      <c r="F187" s="516">
        <f t="shared" ca="1" si="22"/>
        <v>253627400.57847255</v>
      </c>
      <c r="G187" s="517">
        <v>49349</v>
      </c>
      <c r="H187" s="516">
        <f t="shared" ca="1" si="23"/>
        <v>6885.2924137200935</v>
      </c>
      <c r="I187" s="518">
        <f t="shared" ca="1" si="24"/>
        <v>94572.139491835362</v>
      </c>
      <c r="J187" s="530">
        <f t="shared" ca="1" si="26"/>
        <v>2077296.7658420326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1975839.3339364771</v>
      </c>
      <c r="D188" s="516">
        <f t="shared" ca="1" si="20"/>
        <v>1373815.0864667264</v>
      </c>
      <c r="E188" s="516">
        <f t="shared" ca="1" si="21"/>
        <v>602024.2474697507</v>
      </c>
      <c r="F188" s="516">
        <f t="shared" ca="1" si="22"/>
        <v>253025376.3310028</v>
      </c>
      <c r="G188" s="517">
        <v>49377</v>
      </c>
      <c r="H188" s="516">
        <f t="shared" ca="1" si="23"/>
        <v>6869.0754323336323</v>
      </c>
      <c r="I188" s="518">
        <f t="shared" ca="1" si="24"/>
        <v>85218.806594366761</v>
      </c>
      <c r="J188" s="530">
        <f t="shared" ca="1" si="26"/>
        <v>2067927.2159631774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1975839.3339364771</v>
      </c>
      <c r="D189" s="516">
        <f t="shared" ca="1" si="20"/>
        <v>1370554.1217929318</v>
      </c>
      <c r="E189" s="516">
        <f t="shared" ca="1" si="21"/>
        <v>605285.21214354527</v>
      </c>
      <c r="F189" s="516">
        <f t="shared" ca="1" si="22"/>
        <v>252420091.11885926</v>
      </c>
      <c r="G189" s="517">
        <v>49408</v>
      </c>
      <c r="H189" s="516">
        <f t="shared" ca="1" si="23"/>
        <v>6852.770608964659</v>
      </c>
      <c r="I189" s="518">
        <f t="shared" ca="1" si="24"/>
        <v>94125.439995133027</v>
      </c>
      <c r="J189" s="530">
        <f t="shared" ca="1" si="26"/>
        <v>2076817.5445405748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1975839.3339364771</v>
      </c>
      <c r="D190" s="516">
        <f t="shared" ca="1" si="20"/>
        <v>1367275.4935604876</v>
      </c>
      <c r="E190" s="516">
        <f t="shared" ca="1" si="21"/>
        <v>608563.84037598944</v>
      </c>
      <c r="F190" s="516">
        <f t="shared" ca="1" si="22"/>
        <v>251811527.27848327</v>
      </c>
      <c r="G190" s="517">
        <v>49438</v>
      </c>
      <c r="H190" s="516">
        <f t="shared" ca="1" si="23"/>
        <v>6836.3774678024383</v>
      </c>
      <c r="I190" s="518">
        <f t="shared" ca="1" si="24"/>
        <v>90871.232802789324</v>
      </c>
      <c r="J190" s="530">
        <f t="shared" ca="1" si="26"/>
        <v>2073546.944207069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1975839.3339364771</v>
      </c>
      <c r="D191" s="516">
        <f t="shared" ca="1" si="20"/>
        <v>1363979.1060917845</v>
      </c>
      <c r="E191" s="516">
        <f t="shared" ca="1" si="21"/>
        <v>611860.22784469253</v>
      </c>
      <c r="F191" s="516">
        <f t="shared" ca="1" si="22"/>
        <v>251199667.05063859</v>
      </c>
      <c r="G191" s="517">
        <v>49469</v>
      </c>
      <c r="H191" s="516">
        <f t="shared" ca="1" si="23"/>
        <v>6819.8955304589226</v>
      </c>
      <c r="I191" s="518">
        <f t="shared" ca="1" si="24"/>
        <v>93673.888147595775</v>
      </c>
      <c r="J191" s="530">
        <f t="shared" ca="1" si="26"/>
        <v>2076333.1176145319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1975839.3339364771</v>
      </c>
      <c r="D192" s="516">
        <f t="shared" ca="1" si="20"/>
        <v>1360664.863190959</v>
      </c>
      <c r="E192" s="516">
        <f t="shared" ca="1" si="21"/>
        <v>615174.47074551811</v>
      </c>
      <c r="F192" s="516">
        <f t="shared" ca="1" si="22"/>
        <v>250584492.57989308</v>
      </c>
      <c r="G192" s="517">
        <v>49499</v>
      </c>
      <c r="H192" s="516">
        <f t="shared" ca="1" si="23"/>
        <v>6803.3243159547947</v>
      </c>
      <c r="I192" s="518">
        <f t="shared" ca="1" si="24"/>
        <v>90431.880138229884</v>
      </c>
      <c r="J192" s="530">
        <f t="shared" ca="1" si="26"/>
        <v>2073074.5383906616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1975839.3339364771</v>
      </c>
      <c r="D193" s="516">
        <f t="shared" ca="1" si="20"/>
        <v>1357332.6681410875</v>
      </c>
      <c r="E193" s="516">
        <f t="shared" ca="1" si="21"/>
        <v>618506.66579538956</v>
      </c>
      <c r="F193" s="516">
        <f t="shared" ca="1" si="22"/>
        <v>249965985.9140977</v>
      </c>
      <c r="G193" s="517">
        <v>49530</v>
      </c>
      <c r="H193" s="516">
        <f t="shared" ca="1" si="23"/>
        <v>6786.6633407054378</v>
      </c>
      <c r="I193" s="518">
        <f t="shared" ca="1" si="24"/>
        <v>93217.431239720216</v>
      </c>
      <c r="J193" s="530">
        <f t="shared" ca="1" si="26"/>
        <v>2075843.4285169027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1975839.3339364771</v>
      </c>
      <c r="D194" s="516">
        <f t="shared" ca="1" si="20"/>
        <v>1353982.4237013627</v>
      </c>
      <c r="E194" s="516">
        <f t="shared" ca="1" si="21"/>
        <v>621856.9102351144</v>
      </c>
      <c r="F194" s="516">
        <f t="shared" ca="1" si="22"/>
        <v>249344129.00386259</v>
      </c>
      <c r="G194" s="517">
        <v>49561</v>
      </c>
      <c r="H194" s="516">
        <f t="shared" ca="1" si="23"/>
        <v>6769.9121185068134</v>
      </c>
      <c r="I194" s="518">
        <f t="shared" ca="1" si="24"/>
        <v>92987.346760044325</v>
      </c>
      <c r="J194" s="530">
        <f t="shared" ca="1" si="26"/>
        <v>2075596.5928150283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1975839.3339364771</v>
      </c>
      <c r="D195" s="516">
        <f t="shared" ca="1" si="20"/>
        <v>1350614.0321042556</v>
      </c>
      <c r="E195" s="516">
        <f t="shared" ca="1" si="21"/>
        <v>625225.30183222145</v>
      </c>
      <c r="F195" s="516">
        <f t="shared" ca="1" si="22"/>
        <v>248718903.70203036</v>
      </c>
      <c r="G195" s="517">
        <v>49591</v>
      </c>
      <c r="H195" s="516">
        <f t="shared" ca="1" si="23"/>
        <v>6753.070160521278</v>
      </c>
      <c r="I195" s="518">
        <f t="shared" ca="1" si="24"/>
        <v>89763.886441390525</v>
      </c>
      <c r="J195" s="530">
        <f t="shared" ca="1" si="26"/>
        <v>2072356.2905383888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1975839.3339364771</v>
      </c>
      <c r="D196" s="516">
        <f t="shared" ca="1" si="20"/>
        <v>1347227.3950526644</v>
      </c>
      <c r="E196" s="516">
        <f t="shared" ca="1" si="21"/>
        <v>628611.93888381263</v>
      </c>
      <c r="F196" s="516">
        <f t="shared" ca="1" si="22"/>
        <v>248090291.76314655</v>
      </c>
      <c r="G196" s="517">
        <v>49622</v>
      </c>
      <c r="H196" s="516">
        <f t="shared" ca="1" si="23"/>
        <v>6736.1369752633218</v>
      </c>
      <c r="I196" s="518">
        <f t="shared" ca="1" si="24"/>
        <v>92523.432177155293</v>
      </c>
      <c r="J196" s="530">
        <f t="shared" ca="1" si="26"/>
        <v>2075098.9030888956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1975839.3339364771</v>
      </c>
      <c r="D197" s="516">
        <f t="shared" ca="1" si="20"/>
        <v>1343822.4137170438</v>
      </c>
      <c r="E197" s="516">
        <f t="shared" ca="1" si="21"/>
        <v>632016.92021943326</v>
      </c>
      <c r="F197" s="516">
        <f t="shared" ca="1" si="22"/>
        <v>247458274.84292713</v>
      </c>
      <c r="G197" s="517">
        <v>49652</v>
      </c>
      <c r="H197" s="516">
        <f t="shared" ca="1" si="23"/>
        <v>6719.1120685852193</v>
      </c>
      <c r="I197" s="518">
        <f t="shared" ca="1" si="24"/>
        <v>89312.505034732749</v>
      </c>
      <c r="J197" s="530">
        <f t="shared" ca="1" si="26"/>
        <v>2071870.9510397948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1975839.3339364771</v>
      </c>
      <c r="D198" s="516">
        <f t="shared" ca="1" si="20"/>
        <v>1340398.9887325219</v>
      </c>
      <c r="E198" s="516">
        <f t="shared" ca="1" si="21"/>
        <v>635440.34520395519</v>
      </c>
      <c r="F198" s="516">
        <f t="shared" ca="1" si="22"/>
        <v>246822834.49772316</v>
      </c>
      <c r="G198" s="517">
        <v>49683</v>
      </c>
      <c r="H198" s="516">
        <f t="shared" ca="1" si="23"/>
        <v>6701.9949436626093</v>
      </c>
      <c r="I198" s="518">
        <f t="shared" ca="1" si="24"/>
        <v>92054.478241568882</v>
      </c>
      <c r="J198" s="530">
        <f t="shared" ca="1" si="26"/>
        <v>2074595.8071217085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1975839.3339364771</v>
      </c>
      <c r="D199" s="516">
        <f t="shared" ca="1" si="20"/>
        <v>1336957.0201960006</v>
      </c>
      <c r="E199" s="516">
        <f t="shared" ca="1" si="21"/>
        <v>638882.3137404765</v>
      </c>
      <c r="F199" s="516">
        <f t="shared" ca="1" si="22"/>
        <v>246183952.1839827</v>
      </c>
      <c r="G199" s="517">
        <v>49714</v>
      </c>
      <c r="H199" s="516">
        <f t="shared" ca="1" si="23"/>
        <v>6684.7851009800033</v>
      </c>
      <c r="I199" s="518">
        <f t="shared" ca="1" si="24"/>
        <v>91818.094433153005</v>
      </c>
      <c r="J199" s="530">
        <f t="shared" ca="1" si="26"/>
        <v>2074342.2134706101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1975839.3339364771</v>
      </c>
      <c r="D200" s="516">
        <f t="shared" ca="1" si="20"/>
        <v>1333496.4076632396</v>
      </c>
      <c r="E200" s="516">
        <f t="shared" ca="1" si="21"/>
        <v>642342.92627323745</v>
      </c>
      <c r="F200" s="516">
        <f t="shared" ca="1" si="22"/>
        <v>245541609.25770947</v>
      </c>
      <c r="G200" s="517">
        <v>49743</v>
      </c>
      <c r="H200" s="516">
        <f t="shared" ca="1" si="23"/>
        <v>6667.4820383161978</v>
      </c>
      <c r="I200" s="518">
        <f t="shared" ca="1" si="24"/>
        <v>85672.01536002598</v>
      </c>
      <c r="J200" s="530">
        <f t="shared" ca="1" si="26"/>
        <v>2068178.8313348191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1975839.3339364771</v>
      </c>
      <c r="D201" s="516">
        <f t="shared" ca="1" si="20"/>
        <v>1330017.0501459264</v>
      </c>
      <c r="E201" s="516">
        <f t="shared" ca="1" si="21"/>
        <v>645822.28379055066</v>
      </c>
      <c r="F201" s="516">
        <f t="shared" ca="1" si="22"/>
        <v>244895786.97391891</v>
      </c>
      <c r="G201" s="517">
        <v>49774</v>
      </c>
      <c r="H201" s="516">
        <f t="shared" ca="1" si="23"/>
        <v>6650.0852507296322</v>
      </c>
      <c r="I201" s="518">
        <f t="shared" ca="1" si="24"/>
        <v>91341.478643867915</v>
      </c>
      <c r="J201" s="530">
        <f t="shared" ca="1" si="26"/>
        <v>2073830.8978310747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1975839.3339364771</v>
      </c>
      <c r="D202" s="516">
        <f t="shared" ca="1" si="20"/>
        <v>1326518.8461087274</v>
      </c>
      <c r="E202" s="516">
        <f t="shared" ca="1" si="21"/>
        <v>649320.48782774969</v>
      </c>
      <c r="F202" s="516">
        <f t="shared" ca="1" si="22"/>
        <v>244246466.48609117</v>
      </c>
      <c r="G202" s="517">
        <v>49804</v>
      </c>
      <c r="H202" s="516">
        <f t="shared" ca="1" si="23"/>
        <v>6632.5942305436365</v>
      </c>
      <c r="I202" s="518">
        <f t="shared" ca="1" si="24"/>
        <v>88162.483310610798</v>
      </c>
      <c r="J202" s="530">
        <f t="shared" ca="1" si="26"/>
        <v>2070634.4114776314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1975839.3339364771</v>
      </c>
      <c r="D203" s="516">
        <f t="shared" ca="1" si="20"/>
        <v>1323001.6934663272</v>
      </c>
      <c r="E203" s="516">
        <f t="shared" ca="1" si="21"/>
        <v>652837.64047014993</v>
      </c>
      <c r="F203" s="516">
        <f t="shared" ca="1" si="22"/>
        <v>243593628.84562102</v>
      </c>
      <c r="G203" s="517">
        <v>49835</v>
      </c>
      <c r="H203" s="516">
        <f t="shared" ca="1" si="23"/>
        <v>6615.008467331636</v>
      </c>
      <c r="I203" s="518">
        <f t="shared" ca="1" si="24"/>
        <v>90859.685532825897</v>
      </c>
      <c r="J203" s="530">
        <f t="shared" ca="1" si="26"/>
        <v>2073314.0279366346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1975839.3339364771</v>
      </c>
      <c r="D204" s="516">
        <f t="shared" ca="1" si="20"/>
        <v>1319465.4895804473</v>
      </c>
      <c r="E204" s="516">
        <f t="shared" ca="1" si="21"/>
        <v>656373.84435602976</v>
      </c>
      <c r="F204" s="516">
        <f t="shared" ca="1" si="22"/>
        <v>242937255.00126499</v>
      </c>
      <c r="G204" s="517">
        <v>49865</v>
      </c>
      <c r="H204" s="516">
        <f t="shared" ca="1" si="23"/>
        <v>6597.3274479022366</v>
      </c>
      <c r="I204" s="518">
        <f t="shared" ca="1" si="24"/>
        <v>87693.706384423567</v>
      </c>
      <c r="J204" s="530">
        <f t="shared" ca="1" si="26"/>
        <v>2070130.3677688029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1975839.3339364771</v>
      </c>
      <c r="D205" s="516">
        <f t="shared" ca="1" si="20"/>
        <v>1315910.1312568521</v>
      </c>
      <c r="E205" s="516">
        <f t="shared" ca="1" si="21"/>
        <v>659929.20267962501</v>
      </c>
      <c r="F205" s="516">
        <f t="shared" ca="1" si="22"/>
        <v>242277325.79858536</v>
      </c>
      <c r="G205" s="517">
        <v>49896</v>
      </c>
      <c r="H205" s="516">
        <f t="shared" ca="1" si="23"/>
        <v>6579.5506562842602</v>
      </c>
      <c r="I205" s="518">
        <f t="shared" ca="1" si="24"/>
        <v>90372.658860470561</v>
      </c>
      <c r="J205" s="530">
        <f t="shared" ca="1" si="26"/>
        <v>2072791.5434532319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1975839.3339364771</v>
      </c>
      <c r="D206" s="516">
        <f t="shared" ca="1" si="20"/>
        <v>1312335.5147423374</v>
      </c>
      <c r="E206" s="516">
        <f t="shared" ca="1" si="21"/>
        <v>663503.81919413968</v>
      </c>
      <c r="F206" s="516">
        <f t="shared" ca="1" si="22"/>
        <v>241613821.97939122</v>
      </c>
      <c r="G206" s="517">
        <v>49927</v>
      </c>
      <c r="H206" s="516">
        <f t="shared" ca="1" si="23"/>
        <v>6561.6775737116868</v>
      </c>
      <c r="I206" s="518">
        <f t="shared" ca="1" si="24"/>
        <v>90127.165197073744</v>
      </c>
      <c r="J206" s="530">
        <f t="shared" ca="1" si="26"/>
        <v>2072528.1767072624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1975839.3339364771</v>
      </c>
      <c r="D207" s="516">
        <f t="shared" ca="1" si="20"/>
        <v>1308741.5357217025</v>
      </c>
      <c r="E207" s="516">
        <f t="shared" ca="1" si="21"/>
        <v>667097.79821477458</v>
      </c>
      <c r="F207" s="516">
        <f t="shared" ca="1" si="22"/>
        <v>240946724.18117645</v>
      </c>
      <c r="G207" s="517">
        <v>49957</v>
      </c>
      <c r="H207" s="516">
        <f t="shared" ca="1" si="23"/>
        <v>6543.7076786085127</v>
      </c>
      <c r="I207" s="518">
        <f t="shared" ca="1" si="24"/>
        <v>86980.97591258082</v>
      </c>
      <c r="J207" s="530">
        <f t="shared" ca="1" si="26"/>
        <v>2069364.0175276664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1975839.3339364771</v>
      </c>
      <c r="D208" s="516">
        <f t="shared" ca="1" si="20"/>
        <v>1305128.0893147059</v>
      </c>
      <c r="E208" s="516">
        <f t="shared" ca="1" si="21"/>
        <v>670711.24462177115</v>
      </c>
      <c r="F208" s="516">
        <f t="shared" ca="1" si="22"/>
        <v>240276012.93655467</v>
      </c>
      <c r="G208" s="517">
        <v>49988</v>
      </c>
      <c r="H208" s="516">
        <f t="shared" ca="1" si="23"/>
        <v>6525.6404465735295</v>
      </c>
      <c r="I208" s="518">
        <f t="shared" ca="1" si="24"/>
        <v>89632.181395397638</v>
      </c>
      <c r="J208" s="530">
        <f t="shared" ca="1" si="26"/>
        <v>2071997.1557784481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1975839.3339364771</v>
      </c>
      <c r="D209" s="516">
        <f t="shared" ca="1" si="20"/>
        <v>1301495.0700730046</v>
      </c>
      <c r="E209" s="516">
        <f t="shared" ca="1" si="21"/>
        <v>674344.2638634725</v>
      </c>
      <c r="F209" s="516">
        <f t="shared" ca="1" si="22"/>
        <v>239601668.6726912</v>
      </c>
      <c r="G209" s="517">
        <v>50018</v>
      </c>
      <c r="H209" s="516">
        <f t="shared" ca="1" si="23"/>
        <v>6507.4753503650227</v>
      </c>
      <c r="I209" s="518">
        <f t="shared" ca="1" si="24"/>
        <v>86499.364657159662</v>
      </c>
      <c r="J209" s="530">
        <f t="shared" ca="1" si="26"/>
        <v>2068846.1739440018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1975839.3339364771</v>
      </c>
      <c r="D210" s="516">
        <f t="shared" ca="1" si="20"/>
        <v>1297842.3719770773</v>
      </c>
      <c r="E210" s="516">
        <f t="shared" ca="1" si="21"/>
        <v>677996.96195939975</v>
      </c>
      <c r="F210" s="516">
        <f t="shared" ca="1" si="22"/>
        <v>238923671.7107318</v>
      </c>
      <c r="G210" s="517">
        <v>50049</v>
      </c>
      <c r="H210" s="516">
        <f t="shared" ca="1" si="23"/>
        <v>6489.2118598853867</v>
      </c>
      <c r="I210" s="518">
        <f t="shared" ca="1" si="24"/>
        <v>89131.820746241123</v>
      </c>
      <c r="J210" s="530">
        <f t="shared" ca="1" si="26"/>
        <v>2071460.3665426036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1975839.3339364771</v>
      </c>
      <c r="D211" s="516">
        <f t="shared" ca="1" si="20"/>
        <v>1294169.8884331307</v>
      </c>
      <c r="E211" s="516">
        <f t="shared" ca="1" si="21"/>
        <v>681669.44550334639</v>
      </c>
      <c r="F211" s="516">
        <f t="shared" ca="1" si="22"/>
        <v>238242002.26522845</v>
      </c>
      <c r="G211" s="517">
        <v>50080</v>
      </c>
      <c r="H211" s="516">
        <f t="shared" ca="1" si="23"/>
        <v>6470.8494421656533</v>
      </c>
      <c r="I211" s="518">
        <f t="shared" ca="1" si="24"/>
        <v>88879.605876392219</v>
      </c>
      <c r="J211" s="530">
        <f t="shared" ca="1" si="26"/>
        <v>2071189.7892550349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1975839.3339364771</v>
      </c>
      <c r="D212" s="516">
        <f t="shared" ca="1" si="20"/>
        <v>1290477.5122699875</v>
      </c>
      <c r="E212" s="516">
        <f t="shared" ca="1" si="21"/>
        <v>685361.82166648959</v>
      </c>
      <c r="F212" s="516">
        <f t="shared" ca="1" si="22"/>
        <v>237556640.44356197</v>
      </c>
      <c r="G212" s="517">
        <v>50108</v>
      </c>
      <c r="H212" s="516">
        <f t="shared" ca="1" si="23"/>
        <v>6452.3875613499376</v>
      </c>
      <c r="I212" s="518">
        <f t="shared" ca="1" si="24"/>
        <v>80049.312761116758</v>
      </c>
      <c r="J212" s="530">
        <f t="shared" ca="1" si="26"/>
        <v>2062341.0342589437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1975839.3339364771</v>
      </c>
      <c r="D213" s="516">
        <f t="shared" ca="1" si="20"/>
        <v>1286765.1357359607</v>
      </c>
      <c r="E213" s="516">
        <f t="shared" ca="1" si="21"/>
        <v>689074.1982005164</v>
      </c>
      <c r="F213" s="516">
        <f t="shared" ca="1" si="22"/>
        <v>236867566.24536145</v>
      </c>
      <c r="G213" s="517">
        <v>50139</v>
      </c>
      <c r="H213" s="516">
        <f t="shared" ca="1" si="23"/>
        <v>6433.8256786798038</v>
      </c>
      <c r="I213" s="518">
        <f t="shared" ca="1" si="24"/>
        <v>88371.070245005045</v>
      </c>
      <c r="J213" s="530">
        <f t="shared" ca="1" si="26"/>
        <v>2070644.2298601619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1975839.3339364771</v>
      </c>
      <c r="D214" s="516">
        <f t="shared" ca="1" si="20"/>
        <v>1283032.650495708</v>
      </c>
      <c r="E214" s="516">
        <f t="shared" ca="1" si="21"/>
        <v>692806.68344076909</v>
      </c>
      <c r="F214" s="516">
        <f t="shared" ca="1" si="22"/>
        <v>236174759.56192067</v>
      </c>
      <c r="G214" s="517">
        <v>50169</v>
      </c>
      <c r="H214" s="516">
        <f t="shared" ca="1" si="23"/>
        <v>6415.16325247854</v>
      </c>
      <c r="I214" s="518">
        <f t="shared" ca="1" si="24"/>
        <v>85272.32384833011</v>
      </c>
      <c r="J214" s="530">
        <f t="shared" ca="1" si="26"/>
        <v>2067526.8210372857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1975839.3339364771</v>
      </c>
      <c r="D215" s="516">
        <f t="shared" ca="1" si="20"/>
        <v>1279279.9476270704</v>
      </c>
      <c r="E215" s="516">
        <f t="shared" ca="1" si="21"/>
        <v>696559.38630940672</v>
      </c>
      <c r="F215" s="516">
        <f t="shared" ca="1" si="22"/>
        <v>235478200.17561126</v>
      </c>
      <c r="G215" s="517">
        <v>50200</v>
      </c>
      <c r="H215" s="516">
        <f t="shared" ca="1" si="23"/>
        <v>6396.399738135352</v>
      </c>
      <c r="I215" s="518">
        <f t="shared" ca="1" si="24"/>
        <v>87857.010557034475</v>
      </c>
      <c r="J215" s="530">
        <f t="shared" ca="1" si="26"/>
        <v>2070092.7442316469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1975839.3339364771</v>
      </c>
      <c r="D216" s="516">
        <f t="shared" ca="1" si="20"/>
        <v>1275506.9176178942</v>
      </c>
      <c r="E216" s="516">
        <f t="shared" ca="1" si="21"/>
        <v>700332.41631858284</v>
      </c>
      <c r="F216" s="516">
        <f t="shared" ca="1" si="22"/>
        <v>234777867.75929266</v>
      </c>
      <c r="G216" s="517">
        <v>50230</v>
      </c>
      <c r="H216" s="516">
        <f t="shared" ca="1" si="23"/>
        <v>6377.5345880894711</v>
      </c>
      <c r="I216" s="518">
        <f t="shared" ca="1" si="24"/>
        <v>84772.152063220041</v>
      </c>
      <c r="J216" s="530">
        <f t="shared" ca="1" si="26"/>
        <v>2066989.0205877866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1975839.3339364771</v>
      </c>
      <c r="D217" s="516">
        <f t="shared" ca="1" si="20"/>
        <v>1271713.4503628353</v>
      </c>
      <c r="E217" s="516">
        <f t="shared" ca="1" si="21"/>
        <v>704125.88357364177</v>
      </c>
      <c r="F217" s="516">
        <f t="shared" ca="1" si="22"/>
        <v>234073741.87571901</v>
      </c>
      <c r="G217" s="517">
        <v>50261</v>
      </c>
      <c r="H217" s="516">
        <f t="shared" ca="1" si="23"/>
        <v>6358.5672518141764</v>
      </c>
      <c r="I217" s="518">
        <f t="shared" ca="1" si="24"/>
        <v>87337.366806456863</v>
      </c>
      <c r="J217" s="530">
        <f t="shared" ca="1" si="26"/>
        <v>2069535.267994748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1975839.3339364771</v>
      </c>
      <c r="D218" s="516">
        <f t="shared" ca="1" si="20"/>
        <v>1267899.4351601447</v>
      </c>
      <c r="E218" s="516">
        <f t="shared" ca="1" si="21"/>
        <v>707939.89877633238</v>
      </c>
      <c r="F218" s="516">
        <f t="shared" ca="1" si="22"/>
        <v>233365801.97694269</v>
      </c>
      <c r="G218" s="517">
        <v>50292</v>
      </c>
      <c r="H218" s="516">
        <f t="shared" ca="1" si="23"/>
        <v>6339.4971758007232</v>
      </c>
      <c r="I218" s="518">
        <f t="shared" ca="1" si="24"/>
        <v>87075.431977767468</v>
      </c>
      <c r="J218" s="530">
        <f t="shared" ca="1" si="26"/>
        <v>2069254.2630900452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1975839.3339364771</v>
      </c>
      <c r="D219" s="516">
        <f t="shared" ca="1" si="20"/>
        <v>1264064.7607084396</v>
      </c>
      <c r="E219" s="516">
        <f t="shared" ca="1" si="21"/>
        <v>711774.57322803745</v>
      </c>
      <c r="F219" s="516">
        <f t="shared" ca="1" si="22"/>
        <v>232654027.40371466</v>
      </c>
      <c r="G219" s="517">
        <v>50322</v>
      </c>
      <c r="H219" s="516">
        <f t="shared" ca="1" si="23"/>
        <v>6320.3238035421982</v>
      </c>
      <c r="I219" s="518">
        <f t="shared" ca="1" si="24"/>
        <v>84011.68871169936</v>
      </c>
      <c r="J219" s="530">
        <f t="shared" ca="1" si="26"/>
        <v>2066171.3464517186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1975839.3339364771</v>
      </c>
      <c r="D220" s="516">
        <f t="shared" ca="1" si="20"/>
        <v>1260209.3151034545</v>
      </c>
      <c r="E220" s="516">
        <f t="shared" ca="1" si="21"/>
        <v>715630.01883302256</v>
      </c>
      <c r="F220" s="516">
        <f t="shared" ca="1" si="22"/>
        <v>231938397.38488165</v>
      </c>
      <c r="G220" s="517">
        <v>50353</v>
      </c>
      <c r="H220" s="516">
        <f t="shared" ca="1" si="23"/>
        <v>6301.0465755172727</v>
      </c>
      <c r="I220" s="518">
        <f t="shared" ca="1" si="24"/>
        <v>86547.298194181843</v>
      </c>
      <c r="J220" s="530">
        <f t="shared" ca="1" si="26"/>
        <v>2068687.6787061761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1975839.3339364771</v>
      </c>
      <c r="D221" s="516">
        <f t="shared" ca="1" si="20"/>
        <v>1256332.9858347757</v>
      </c>
      <c r="E221" s="516">
        <f t="shared" ca="1" si="21"/>
        <v>719506.34810170135</v>
      </c>
      <c r="F221" s="516">
        <f t="shared" ca="1" si="22"/>
        <v>231218891.03677994</v>
      </c>
      <c r="G221" s="517">
        <v>50383</v>
      </c>
      <c r="H221" s="516">
        <f t="shared" ca="1" si="23"/>
        <v>6281.6649291738786</v>
      </c>
      <c r="I221" s="518">
        <f t="shared" ca="1" si="24"/>
        <v>83497.823058557376</v>
      </c>
      <c r="J221" s="530">
        <f t="shared" ca="1" si="26"/>
        <v>2065618.8219242084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1975839.3339364771</v>
      </c>
      <c r="D222" s="516">
        <f t="shared" ca="1" si="20"/>
        <v>1252435.659782558</v>
      </c>
      <c r="E222" s="516">
        <f t="shared" ca="1" si="21"/>
        <v>723403.6741539191</v>
      </c>
      <c r="F222" s="516">
        <f t="shared" ca="1" si="22"/>
        <v>230495487.36262602</v>
      </c>
      <c r="G222" s="517">
        <v>50414</v>
      </c>
      <c r="H222" s="516">
        <f t="shared" ca="1" si="23"/>
        <v>6262.1782989127896</v>
      </c>
      <c r="I222" s="518">
        <f t="shared" ca="1" si="24"/>
        <v>86013.427465682122</v>
      </c>
      <c r="J222" s="530">
        <f t="shared" ca="1" si="26"/>
        <v>2068114.9397010719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1975839.3339364771</v>
      </c>
      <c r="D223" s="516">
        <f t="shared" ca="1" si="20"/>
        <v>1248517.2232142242</v>
      </c>
      <c r="E223" s="516">
        <f t="shared" ca="1" si="21"/>
        <v>727322.11072225287</v>
      </c>
      <c r="F223" s="516">
        <f t="shared" ca="1" si="22"/>
        <v>229768165.25190377</v>
      </c>
      <c r="G223" s="517">
        <v>50445</v>
      </c>
      <c r="H223" s="516">
        <f t="shared" ca="1" si="23"/>
        <v>6242.5861160711211</v>
      </c>
      <c r="I223" s="518">
        <f t="shared" ca="1" si="24"/>
        <v>85744.321298896859</v>
      </c>
      <c r="J223" s="530">
        <f t="shared" ca="1" si="26"/>
        <v>2067826.241351445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1975839.3339364771</v>
      </c>
      <c r="D224" s="516">
        <f t="shared" ca="1" si="20"/>
        <v>1244577.5617811454</v>
      </c>
      <c r="E224" s="516">
        <f t="shared" ca="1" si="21"/>
        <v>731261.77215533168</v>
      </c>
      <c r="F224" s="516">
        <f t="shared" ca="1" si="22"/>
        <v>229036903.47974843</v>
      </c>
      <c r="G224" s="517">
        <v>50473</v>
      </c>
      <c r="H224" s="516">
        <f t="shared" ca="1" si="23"/>
        <v>6222.8878089057271</v>
      </c>
      <c r="I224" s="518">
        <f t="shared" ca="1" si="24"/>
        <v>77202.103524639664</v>
      </c>
      <c r="J224" s="530">
        <f t="shared" ca="1" si="26"/>
        <v>2059264.3252700225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1975839.3339364771</v>
      </c>
      <c r="D225" s="516">
        <f t="shared" ca="1" si="20"/>
        <v>1240616.5605153041</v>
      </c>
      <c r="E225" s="516">
        <f t="shared" ca="1" si="21"/>
        <v>735222.77342117298</v>
      </c>
      <c r="F225" s="516">
        <f t="shared" ca="1" si="22"/>
        <v>228301680.70632726</v>
      </c>
      <c r="G225" s="517">
        <v>50504</v>
      </c>
      <c r="H225" s="516">
        <f t="shared" ca="1" si="23"/>
        <v>6203.0828025765204</v>
      </c>
      <c r="I225" s="518">
        <f t="shared" ca="1" si="24"/>
        <v>85201.728094466394</v>
      </c>
      <c r="J225" s="530">
        <f t="shared" ca="1" si="26"/>
        <v>2067244.1448335201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1975839.3339364771</v>
      </c>
      <c r="D226" s="516">
        <f t="shared" ca="1" si="20"/>
        <v>1236634.1038259394</v>
      </c>
      <c r="E226" s="516">
        <f t="shared" ca="1" si="21"/>
        <v>739205.23011053773</v>
      </c>
      <c r="F226" s="516">
        <f t="shared" ca="1" si="22"/>
        <v>227562475.47621673</v>
      </c>
      <c r="G226" s="517">
        <v>50534</v>
      </c>
      <c r="H226" s="516">
        <f t="shared" ca="1" si="23"/>
        <v>6183.1705191296969</v>
      </c>
      <c r="I226" s="518">
        <f t="shared" ca="1" si="24"/>
        <v>82188.605054277796</v>
      </c>
      <c r="J226" s="530">
        <f t="shared" ca="1" si="26"/>
        <v>2064211.1095098844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1975839.3339364771</v>
      </c>
      <c r="D227" s="516">
        <f t="shared" ca="1" si="20"/>
        <v>1232630.0754961739</v>
      </c>
      <c r="E227" s="516">
        <f t="shared" ca="1" si="21"/>
        <v>743209.25844030315</v>
      </c>
      <c r="F227" s="516">
        <f t="shared" ca="1" si="22"/>
        <v>226819266.21777642</v>
      </c>
      <c r="G227" s="517">
        <v>50565</v>
      </c>
      <c r="H227" s="516">
        <f t="shared" ca="1" si="23"/>
        <v>6163.1503774808698</v>
      </c>
      <c r="I227" s="518">
        <f t="shared" ca="1" si="24"/>
        <v>84653.240877152624</v>
      </c>
      <c r="J227" s="530">
        <f t="shared" ca="1" si="26"/>
        <v>2066655.7251911105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1975839.3339364771</v>
      </c>
      <c r="D228" s="516">
        <f t="shared" ca="1" si="20"/>
        <v>1228604.3586796224</v>
      </c>
      <c r="E228" s="516">
        <f t="shared" ca="1" si="21"/>
        <v>747234.97525685467</v>
      </c>
      <c r="F228" s="516">
        <f t="shared" ca="1" si="22"/>
        <v>226072031.24251956</v>
      </c>
      <c r="G228" s="517">
        <v>50595</v>
      </c>
      <c r="H228" s="516">
        <f t="shared" ca="1" si="23"/>
        <v>6143.0217933981121</v>
      </c>
      <c r="I228" s="518">
        <f t="shared" ca="1" si="24"/>
        <v>81654.935838399499</v>
      </c>
      <c r="J228" s="530">
        <f t="shared" ca="1" si="26"/>
        <v>2063637.2915682746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1975839.3339364771</v>
      </c>
      <c r="D229" s="516">
        <f t="shared" ca="1" si="20"/>
        <v>1224556.8358969809</v>
      </c>
      <c r="E229" s="516">
        <f t="shared" ca="1" si="21"/>
        <v>751282.49803949613</v>
      </c>
      <c r="F229" s="516">
        <f t="shared" ca="1" si="22"/>
        <v>225320748.74448007</v>
      </c>
      <c r="G229" s="517">
        <v>50626</v>
      </c>
      <c r="H229" s="516">
        <f t="shared" ca="1" si="23"/>
        <v>6122.7841794849046</v>
      </c>
      <c r="I229" s="518">
        <f t="shared" ca="1" si="24"/>
        <v>84098.795622217265</v>
      </c>
      <c r="J229" s="530">
        <f t="shared" ca="1" si="26"/>
        <v>2066060.9137381793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1975839.3339364771</v>
      </c>
      <c r="D230" s="516">
        <f t="shared" ca="1" si="20"/>
        <v>1220487.3890326004</v>
      </c>
      <c r="E230" s="516">
        <f t="shared" ca="1" si="21"/>
        <v>755351.94490387663</v>
      </c>
      <c r="F230" s="516">
        <f t="shared" ca="1" si="22"/>
        <v>224565396.79957619</v>
      </c>
      <c r="G230" s="517">
        <v>50657</v>
      </c>
      <c r="H230" s="516">
        <f t="shared" ca="1" si="23"/>
        <v>6102.4369451630018</v>
      </c>
      <c r="I230" s="518">
        <f t="shared" ca="1" si="24"/>
        <v>83819.318532946578</v>
      </c>
      <c r="J230" s="530">
        <f t="shared" ca="1" si="26"/>
        <v>2065761.0894145865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1975839.3339364771</v>
      </c>
      <c r="D231" s="516">
        <f t="shared" ca="1" si="20"/>
        <v>1216395.8993310377</v>
      </c>
      <c r="E231" s="516">
        <f t="shared" ca="1" si="21"/>
        <v>759443.43460543943</v>
      </c>
      <c r="F231" s="516">
        <f t="shared" ca="1" si="22"/>
        <v>223805953.36497074</v>
      </c>
      <c r="G231" s="517">
        <v>50687</v>
      </c>
      <c r="H231" s="516">
        <f t="shared" ca="1" si="23"/>
        <v>6081.9794966551881</v>
      </c>
      <c r="I231" s="518">
        <f t="shared" ca="1" si="24"/>
        <v>80843.54284784742</v>
      </c>
      <c r="J231" s="530">
        <f t="shared" ca="1" si="26"/>
        <v>2062764.8562809797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1975839.3339364771</v>
      </c>
      <c r="D232" s="516">
        <f t="shared" ca="1" si="20"/>
        <v>1212282.2473935916</v>
      </c>
      <c r="E232" s="516">
        <f t="shared" ca="1" si="21"/>
        <v>763557.08654288552</v>
      </c>
      <c r="F232" s="516">
        <f t="shared" ca="1" si="22"/>
        <v>223042396.27842787</v>
      </c>
      <c r="G232" s="517">
        <v>50718</v>
      </c>
      <c r="H232" s="516">
        <f t="shared" ca="1" si="23"/>
        <v>6061.4112369679578</v>
      </c>
      <c r="I232" s="518">
        <f t="shared" ca="1" si="24"/>
        <v>83255.814651769106</v>
      </c>
      <c r="J232" s="530">
        <f t="shared" ca="1" si="26"/>
        <v>2065156.5598252141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1975839.3339364771</v>
      </c>
      <c r="D233" s="516">
        <f t="shared" ca="1" si="20"/>
        <v>1208146.3131748177</v>
      </c>
      <c r="E233" s="516">
        <f t="shared" ca="1" si="21"/>
        <v>767693.02076165937</v>
      </c>
      <c r="F233" s="516">
        <f t="shared" ca="1" si="22"/>
        <v>222274703.2576662</v>
      </c>
      <c r="G233" s="517">
        <v>50748</v>
      </c>
      <c r="H233" s="516">
        <f t="shared" ca="1" si="23"/>
        <v>6040.7315658740881</v>
      </c>
      <c r="I233" s="518">
        <f t="shared" ca="1" si="24"/>
        <v>80295.262660234017</v>
      </c>
      <c r="J233" s="530">
        <f t="shared" ca="1" si="26"/>
        <v>2062175.3281625852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1975839.3339364771</v>
      </c>
      <c r="D234" s="516">
        <f t="shared" ca="1" si="20"/>
        <v>1203987.9759790252</v>
      </c>
      <c r="E234" s="516">
        <f t="shared" ca="1" si="21"/>
        <v>771851.35795745184</v>
      </c>
      <c r="F234" s="516">
        <f t="shared" ca="1" si="22"/>
        <v>221502851.89970875</v>
      </c>
      <c r="G234" s="517">
        <v>50779</v>
      </c>
      <c r="H234" s="516">
        <f t="shared" ca="1" si="23"/>
        <v>6019.9398798951261</v>
      </c>
      <c r="I234" s="518">
        <f t="shared" ca="1" si="24"/>
        <v>82686.18961185182</v>
      </c>
      <c r="J234" s="530">
        <f t="shared" ca="1" si="26"/>
        <v>2064545.463428224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1975839.3339364771</v>
      </c>
      <c r="D235" s="516">
        <f t="shared" ca="1" si="20"/>
        <v>1199807.1144567558</v>
      </c>
      <c r="E235" s="516">
        <f t="shared" ca="1" si="21"/>
        <v>776032.21947972127</v>
      </c>
      <c r="F235" s="516">
        <f t="shared" ca="1" si="22"/>
        <v>220726819.68022904</v>
      </c>
      <c r="G235" s="517">
        <v>50810</v>
      </c>
      <c r="H235" s="516">
        <f t="shared" ca="1" si="23"/>
        <v>5999.0355722837794</v>
      </c>
      <c r="I235" s="518">
        <f t="shared" ca="1" si="24"/>
        <v>82399.060906691651</v>
      </c>
      <c r="J235" s="530">
        <f t="shared" ca="1" si="26"/>
        <v>2064237.4304154525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1975839.3339364771</v>
      </c>
      <c r="D236" s="516">
        <f t="shared" ca="1" si="20"/>
        <v>1195603.6066012406</v>
      </c>
      <c r="E236" s="516">
        <f t="shared" ca="1" si="21"/>
        <v>780235.7273352365</v>
      </c>
      <c r="F236" s="516">
        <f t="shared" ca="1" si="22"/>
        <v>219946583.95289379</v>
      </c>
      <c r="G236" s="517">
        <v>50838</v>
      </c>
      <c r="H236" s="516">
        <f t="shared" ca="1" si="23"/>
        <v>5978.018033006203</v>
      </c>
      <c r="I236" s="518">
        <f t="shared" ca="1" si="24"/>
        <v>74164.21141255695</v>
      </c>
      <c r="J236" s="530">
        <f t="shared" ca="1" si="26"/>
        <v>2055981.5633820402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1975839.3339364771</v>
      </c>
      <c r="D237" s="516">
        <f t="shared" ca="1" si="20"/>
        <v>1191377.3297448414</v>
      </c>
      <c r="E237" s="516">
        <f t="shared" ca="1" si="21"/>
        <v>784462.00419163564</v>
      </c>
      <c r="F237" s="516">
        <f t="shared" ca="1" si="22"/>
        <v>219162121.94870216</v>
      </c>
      <c r="G237" s="517">
        <v>50869</v>
      </c>
      <c r="H237" s="516">
        <f t="shared" ca="1" si="23"/>
        <v>5956.8866487242076</v>
      </c>
      <c r="I237" s="518">
        <f t="shared" ca="1" si="24"/>
        <v>81820.129230476479</v>
      </c>
      <c r="J237" s="530">
        <f t="shared" ca="1" si="26"/>
        <v>2063616.3498156779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1975839.3339364771</v>
      </c>
      <c r="D238" s="516">
        <f t="shared" ca="1" si="20"/>
        <v>1187128.16055547</v>
      </c>
      <c r="E238" s="516">
        <f t="shared" ca="1" si="21"/>
        <v>788711.17338100704</v>
      </c>
      <c r="F238" s="516">
        <f t="shared" ca="1" si="22"/>
        <v>218373410.77532116</v>
      </c>
      <c r="G238" s="517">
        <v>50899</v>
      </c>
      <c r="H238" s="516">
        <f t="shared" ca="1" si="23"/>
        <v>5935.6408027773505</v>
      </c>
      <c r="I238" s="518">
        <f t="shared" ca="1" si="24"/>
        <v>78898.363901532764</v>
      </c>
      <c r="J238" s="530">
        <f t="shared" ca="1" si="26"/>
        <v>2060673.3386407872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1975839.3339364771</v>
      </c>
      <c r="D239" s="516">
        <f t="shared" ca="1" si="20"/>
        <v>1182855.9750329896</v>
      </c>
      <c r="E239" s="516">
        <f t="shared" ca="1" si="21"/>
        <v>792983.35890348745</v>
      </c>
      <c r="F239" s="516">
        <f t="shared" ca="1" si="22"/>
        <v>217580427.41641766</v>
      </c>
      <c r="G239" s="517">
        <v>50930</v>
      </c>
      <c r="H239" s="516">
        <f t="shared" ca="1" si="23"/>
        <v>5914.279875164948</v>
      </c>
      <c r="I239" s="518">
        <f t="shared" ca="1" si="24"/>
        <v>81234.908808419452</v>
      </c>
      <c r="J239" s="530">
        <f t="shared" ca="1" si="26"/>
        <v>2062988.5226200614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1975839.3339364771</v>
      </c>
      <c r="D240" s="516">
        <f t="shared" ref="D240:D303" ca="1" si="28">+F239*(($H$6/100)/$H$9)</f>
        <v>1178560.6485055957</v>
      </c>
      <c r="E240" s="516">
        <f t="shared" ref="E240:E303" ca="1" si="29">+C240-D240</f>
        <v>797278.68543088133</v>
      </c>
      <c r="F240" s="516">
        <f t="shared" ref="F240:F303" ca="1" si="30">IF(F239&lt;1,0,+F239-E240)</f>
        <v>216783148.73098677</v>
      </c>
      <c r="G240" s="517">
        <v>50960</v>
      </c>
      <c r="H240" s="516">
        <f t="shared" ref="H240:H303" ca="1" si="31">+D240*$H$7/100</f>
        <v>5892.8032425279789</v>
      </c>
      <c r="I240" s="518">
        <f t="shared" ref="I240:I303" ca="1" si="32">+F239*$R$41*O240</f>
        <v>78328.953869910343</v>
      </c>
      <c r="J240" s="530">
        <f t="shared" ca="1" si="26"/>
        <v>2060061.0910489154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1975839.3339364771</v>
      </c>
      <c r="D241" s="516">
        <f t="shared" ca="1" si="28"/>
        <v>1174242.0556261784</v>
      </c>
      <c r="E241" s="516">
        <f t="shared" ca="1" si="29"/>
        <v>801597.27831029869</v>
      </c>
      <c r="F241" s="516">
        <f t="shared" ca="1" si="30"/>
        <v>215981551.45267648</v>
      </c>
      <c r="G241" s="517">
        <v>50991</v>
      </c>
      <c r="H241" s="516">
        <f t="shared" ca="1" si="31"/>
        <v>5871.2102781308922</v>
      </c>
      <c r="I241" s="518">
        <f t="shared" ca="1" si="32"/>
        <v>80643.331327927081</v>
      </c>
      <c r="J241" s="530">
        <f t="shared" ref="J241:J304" ca="1" si="34">+C241+H241+I241</f>
        <v>2062353.875542535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1975839.3339364771</v>
      </c>
      <c r="D242" s="516">
        <f t="shared" ca="1" si="28"/>
        <v>1169900.0703686643</v>
      </c>
      <c r="E242" s="516">
        <f t="shared" ca="1" si="29"/>
        <v>805939.26356781274</v>
      </c>
      <c r="F242" s="516">
        <f t="shared" ca="1" si="30"/>
        <v>215175612.18910867</v>
      </c>
      <c r="G242" s="517">
        <v>51022</v>
      </c>
      <c r="H242" s="516">
        <f t="shared" ca="1" si="31"/>
        <v>5849.5003518433214</v>
      </c>
      <c r="I242" s="518">
        <f t="shared" ca="1" si="32"/>
        <v>80345.137140395629</v>
      </c>
      <c r="J242" s="530">
        <f t="shared" ca="1" si="34"/>
        <v>2062033.9714287161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1975839.3339364771</v>
      </c>
      <c r="D243" s="516">
        <f t="shared" ca="1" si="28"/>
        <v>1165534.5660243386</v>
      </c>
      <c r="E243" s="516">
        <f t="shared" ca="1" si="29"/>
        <v>810304.76791213849</v>
      </c>
      <c r="F243" s="516">
        <f t="shared" ca="1" si="30"/>
        <v>214365307.42119652</v>
      </c>
      <c r="G243" s="517">
        <v>51052</v>
      </c>
      <c r="H243" s="516">
        <f t="shared" ca="1" si="31"/>
        <v>5827.6728301216926</v>
      </c>
      <c r="I243" s="518">
        <f t="shared" ca="1" si="32"/>
        <v>77463.22038807912</v>
      </c>
      <c r="J243" s="530">
        <f t="shared" ca="1" si="34"/>
        <v>2059130.2271546777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1975839.3339364771</v>
      </c>
      <c r="D244" s="516">
        <f t="shared" ca="1" si="28"/>
        <v>1161145.4151981478</v>
      </c>
      <c r="E244" s="516">
        <f t="shared" ca="1" si="29"/>
        <v>814693.91873832932</v>
      </c>
      <c r="F244" s="516">
        <f t="shared" ca="1" si="30"/>
        <v>213550613.50245818</v>
      </c>
      <c r="G244" s="517">
        <v>51083</v>
      </c>
      <c r="H244" s="516">
        <f t="shared" ca="1" si="31"/>
        <v>5805.7270759907387</v>
      </c>
      <c r="I244" s="518">
        <f t="shared" ca="1" si="32"/>
        <v>79743.894360685095</v>
      </c>
      <c r="J244" s="530">
        <f t="shared" ca="1" si="34"/>
        <v>2061388.9553731529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1975839.3339364771</v>
      </c>
      <c r="D245" s="516">
        <f t="shared" ca="1" si="28"/>
        <v>1156732.489804982</v>
      </c>
      <c r="E245" s="516">
        <f t="shared" ca="1" si="29"/>
        <v>819106.84413149511</v>
      </c>
      <c r="F245" s="516">
        <f t="shared" ca="1" si="30"/>
        <v>212731506.65832669</v>
      </c>
      <c r="G245" s="517">
        <v>51113</v>
      </c>
      <c r="H245" s="516">
        <f t="shared" ca="1" si="31"/>
        <v>5783.6624490249096</v>
      </c>
      <c r="I245" s="518">
        <f t="shared" ca="1" si="32"/>
        <v>76878.220860884932</v>
      </c>
      <c r="J245" s="530">
        <f t="shared" ca="1" si="34"/>
        <v>2058501.2172463869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1975839.3339364771</v>
      </c>
      <c r="D246" s="516">
        <f t="shared" ca="1" si="28"/>
        <v>1152295.6610659363</v>
      </c>
      <c r="E246" s="516">
        <f t="shared" ca="1" si="29"/>
        <v>823543.67287054076</v>
      </c>
      <c r="F246" s="516">
        <f t="shared" ca="1" si="30"/>
        <v>211907962.98545614</v>
      </c>
      <c r="G246" s="517">
        <v>51144</v>
      </c>
      <c r="H246" s="516">
        <f t="shared" ca="1" si="31"/>
        <v>5761.4783053296815</v>
      </c>
      <c r="I246" s="518">
        <f t="shared" ca="1" si="32"/>
        <v>79136.120476897515</v>
      </c>
      <c r="J246" s="530">
        <f t="shared" ca="1" si="34"/>
        <v>2060736.9327187042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1975839.3339364771</v>
      </c>
      <c r="D247" s="516">
        <f t="shared" ca="1" si="28"/>
        <v>1147834.7995045541</v>
      </c>
      <c r="E247" s="516">
        <f t="shared" ca="1" si="29"/>
        <v>828004.53443192295</v>
      </c>
      <c r="F247" s="516">
        <f t="shared" ca="1" si="30"/>
        <v>211079958.4510242</v>
      </c>
      <c r="G247" s="517">
        <v>51175</v>
      </c>
      <c r="H247" s="516">
        <f t="shared" ca="1" si="31"/>
        <v>5739.1739975227711</v>
      </c>
      <c r="I247" s="518">
        <f t="shared" ca="1" si="32"/>
        <v>78829.76223058968</v>
      </c>
      <c r="J247" s="530">
        <f t="shared" ca="1" si="34"/>
        <v>2060408.2701645896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1975839.3339364771</v>
      </c>
      <c r="D248" s="516">
        <f t="shared" ca="1" si="28"/>
        <v>1143349.7749430479</v>
      </c>
      <c r="E248" s="516">
        <f t="shared" ca="1" si="29"/>
        <v>832489.55899342918</v>
      </c>
      <c r="F248" s="516">
        <f t="shared" ca="1" si="30"/>
        <v>210247468.89203078</v>
      </c>
      <c r="G248" s="517">
        <v>51204</v>
      </c>
      <c r="H248" s="516">
        <f t="shared" ca="1" si="31"/>
        <v>5716.7488747152393</v>
      </c>
      <c r="I248" s="518">
        <f t="shared" ca="1" si="32"/>
        <v>73455.825540956415</v>
      </c>
      <c r="J248" s="530">
        <f t="shared" ca="1" si="34"/>
        <v>2055011.9083521487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1975839.3339364771</v>
      </c>
      <c r="D249" s="516">
        <f t="shared" ca="1" si="28"/>
        <v>1138840.4564985</v>
      </c>
      <c r="E249" s="516">
        <f t="shared" ca="1" si="29"/>
        <v>836998.87743797712</v>
      </c>
      <c r="F249" s="516">
        <f t="shared" ca="1" si="30"/>
        <v>209410470.0145928</v>
      </c>
      <c r="G249" s="517">
        <v>51235</v>
      </c>
      <c r="H249" s="516">
        <f t="shared" ca="1" si="31"/>
        <v>5694.2022824924998</v>
      </c>
      <c r="I249" s="518">
        <f t="shared" ca="1" si="32"/>
        <v>78212.058427835436</v>
      </c>
      <c r="J249" s="530">
        <f t="shared" ca="1" si="34"/>
        <v>2059745.594646805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1975839.3339364771</v>
      </c>
      <c r="D250" s="516">
        <f t="shared" ca="1" si="28"/>
        <v>1134306.7125790443</v>
      </c>
      <c r="E250" s="516">
        <f t="shared" ca="1" si="29"/>
        <v>841532.6213574328</v>
      </c>
      <c r="F250" s="516">
        <f t="shared" ca="1" si="30"/>
        <v>208568937.39323536</v>
      </c>
      <c r="G250" s="517">
        <v>51265</v>
      </c>
      <c r="H250" s="516">
        <f t="shared" ca="1" si="31"/>
        <v>5671.5335628952216</v>
      </c>
      <c r="I250" s="518">
        <f t="shared" ca="1" si="32"/>
        <v>75387.769205253397</v>
      </c>
      <c r="J250" s="530">
        <f t="shared" ca="1" si="34"/>
        <v>2056898.6367046256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1975839.3339364771</v>
      </c>
      <c r="D251" s="516">
        <f t="shared" ca="1" si="28"/>
        <v>1129748.4108800248</v>
      </c>
      <c r="E251" s="516">
        <f t="shared" ca="1" si="29"/>
        <v>846090.9230564523</v>
      </c>
      <c r="F251" s="516">
        <f t="shared" ca="1" si="30"/>
        <v>207722846.4701789</v>
      </c>
      <c r="G251" s="517">
        <v>51296</v>
      </c>
      <c r="H251" s="516">
        <f t="shared" ca="1" si="31"/>
        <v>5648.7420544001243</v>
      </c>
      <c r="I251" s="518">
        <f t="shared" ca="1" si="32"/>
        <v>77587.644710283552</v>
      </c>
      <c r="J251" s="530">
        <f t="shared" ca="1" si="34"/>
        <v>2059075.7207011606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1975839.3339364771</v>
      </c>
      <c r="D252" s="516">
        <f t="shared" ca="1" si="28"/>
        <v>1125165.4183801357</v>
      </c>
      <c r="E252" s="516">
        <f t="shared" ca="1" si="29"/>
        <v>850673.91555634141</v>
      </c>
      <c r="F252" s="516">
        <f t="shared" ca="1" si="30"/>
        <v>206872172.55462256</v>
      </c>
      <c r="G252" s="517">
        <v>51326</v>
      </c>
      <c r="H252" s="516">
        <f t="shared" ca="1" si="31"/>
        <v>5625.8270919006782</v>
      </c>
      <c r="I252" s="518">
        <f t="shared" ca="1" si="32"/>
        <v>74780.224729264388</v>
      </c>
      <c r="J252" s="530">
        <f t="shared" ca="1" si="34"/>
        <v>2056245.3857576421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1975839.3339364771</v>
      </c>
      <c r="D253" s="516">
        <f t="shared" ca="1" si="28"/>
        <v>1120557.6013375388</v>
      </c>
      <c r="E253" s="516">
        <f t="shared" ca="1" si="29"/>
        <v>855281.73259893828</v>
      </c>
      <c r="F253" s="516">
        <f t="shared" ca="1" si="30"/>
        <v>206016890.82202363</v>
      </c>
      <c r="G253" s="517">
        <v>51357</v>
      </c>
      <c r="H253" s="516">
        <f t="shared" ca="1" si="31"/>
        <v>5602.7880066876942</v>
      </c>
      <c r="I253" s="518">
        <f t="shared" ca="1" si="32"/>
        <v>76956.448190319585</v>
      </c>
      <c r="J253" s="530">
        <f t="shared" ca="1" si="34"/>
        <v>2058398.5701334844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1975839.3339364771</v>
      </c>
      <c r="D254" s="516">
        <f t="shared" ca="1" si="28"/>
        <v>1115924.8252859614</v>
      </c>
      <c r="E254" s="516">
        <f t="shared" ca="1" si="29"/>
        <v>859914.50865051569</v>
      </c>
      <c r="F254" s="516">
        <f t="shared" ca="1" si="30"/>
        <v>205156976.31337312</v>
      </c>
      <c r="G254" s="517">
        <v>51388</v>
      </c>
      <c r="H254" s="516">
        <f t="shared" ca="1" si="31"/>
        <v>5579.6241264298069</v>
      </c>
      <c r="I254" s="518">
        <f t="shared" ca="1" si="32"/>
        <v>76638.283385792791</v>
      </c>
      <c r="J254" s="530">
        <f t="shared" ca="1" si="34"/>
        <v>2058057.2414486997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1975839.3339364771</v>
      </c>
      <c r="D255" s="516">
        <f t="shared" ca="1" si="28"/>
        <v>1111266.9550307712</v>
      </c>
      <c r="E255" s="516">
        <f t="shared" ca="1" si="29"/>
        <v>864572.37890570587</v>
      </c>
      <c r="F255" s="516">
        <f t="shared" ca="1" si="30"/>
        <v>204292403.93446741</v>
      </c>
      <c r="G255" s="517">
        <v>51418</v>
      </c>
      <c r="H255" s="516">
        <f t="shared" ca="1" si="31"/>
        <v>5556.3347751538558</v>
      </c>
      <c r="I255" s="518">
        <f t="shared" ca="1" si="32"/>
        <v>73856.511472814309</v>
      </c>
      <c r="J255" s="530">
        <f t="shared" ca="1" si="34"/>
        <v>2055252.1801844451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1975839.3339364771</v>
      </c>
      <c r="D256" s="516">
        <f t="shared" ca="1" si="28"/>
        <v>1106583.8546450317</v>
      </c>
      <c r="E256" s="516">
        <f t="shared" ca="1" si="29"/>
        <v>869255.47929144534</v>
      </c>
      <c r="F256" s="516">
        <f t="shared" ca="1" si="30"/>
        <v>203423148.45517597</v>
      </c>
      <c r="G256" s="517">
        <v>51449</v>
      </c>
      <c r="H256" s="516">
        <f t="shared" ca="1" si="31"/>
        <v>5532.9192732251586</v>
      </c>
      <c r="I256" s="518">
        <f t="shared" ca="1" si="32"/>
        <v>75996.774263621861</v>
      </c>
      <c r="J256" s="530">
        <f t="shared" ca="1" si="34"/>
        <v>2057369.027473324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1975839.3339364771</v>
      </c>
      <c r="D257" s="516">
        <f t="shared" ca="1" si="28"/>
        <v>1101875.3874655366</v>
      </c>
      <c r="E257" s="516">
        <f t="shared" ca="1" si="29"/>
        <v>873963.94647094049</v>
      </c>
      <c r="F257" s="516">
        <f t="shared" ca="1" si="30"/>
        <v>202549184.50870502</v>
      </c>
      <c r="G257" s="517">
        <v>51479</v>
      </c>
      <c r="H257" s="516">
        <f t="shared" ca="1" si="31"/>
        <v>5509.3769373276828</v>
      </c>
      <c r="I257" s="518">
        <f t="shared" ca="1" si="32"/>
        <v>73232.333443863346</v>
      </c>
      <c r="J257" s="530">
        <f t="shared" ca="1" si="34"/>
        <v>2054581.0443176681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1975839.3339364771</v>
      </c>
      <c r="D258" s="516">
        <f t="shared" ca="1" si="28"/>
        <v>1097141.4160888188</v>
      </c>
      <c r="E258" s="516">
        <f t="shared" ca="1" si="29"/>
        <v>878697.91784765827</v>
      </c>
      <c r="F258" s="516">
        <f t="shared" ca="1" si="30"/>
        <v>201670486.59085736</v>
      </c>
      <c r="G258" s="517">
        <v>51510</v>
      </c>
      <c r="H258" s="516">
        <f t="shared" ca="1" si="31"/>
        <v>5485.7070804440937</v>
      </c>
      <c r="I258" s="518">
        <f t="shared" ca="1" si="32"/>
        <v>75348.296637238251</v>
      </c>
      <c r="J258" s="530">
        <f t="shared" ca="1" si="34"/>
        <v>2056673.3376541594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1975839.3339364771</v>
      </c>
      <c r="D259" s="516">
        <f t="shared" ca="1" si="28"/>
        <v>1092381.802367144</v>
      </c>
      <c r="E259" s="516">
        <f t="shared" ca="1" si="29"/>
        <v>883457.53156933305</v>
      </c>
      <c r="F259" s="516">
        <f t="shared" ca="1" si="30"/>
        <v>200787029.05928802</v>
      </c>
      <c r="G259" s="517">
        <v>51541</v>
      </c>
      <c r="H259" s="516">
        <f t="shared" ca="1" si="31"/>
        <v>5461.9090118357199</v>
      </c>
      <c r="I259" s="518">
        <f t="shared" ca="1" si="32"/>
        <v>75021.421011798928</v>
      </c>
      <c r="J259" s="530">
        <f t="shared" ca="1" si="34"/>
        <v>2056322.6639601118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1975839.3339364771</v>
      </c>
      <c r="D260" s="516">
        <f t="shared" ca="1" si="28"/>
        <v>1087596.4074044768</v>
      </c>
      <c r="E260" s="516">
        <f t="shared" ca="1" si="29"/>
        <v>888242.9265320003</v>
      </c>
      <c r="F260" s="516">
        <f t="shared" ca="1" si="30"/>
        <v>199898786.13275602</v>
      </c>
      <c r="G260" s="517">
        <v>51569</v>
      </c>
      <c r="H260" s="516">
        <f t="shared" ca="1" si="31"/>
        <v>5437.9820370223842</v>
      </c>
      <c r="I260" s="518">
        <f t="shared" ca="1" si="32"/>
        <v>67464.441763920768</v>
      </c>
      <c r="J260" s="530">
        <f t="shared" ca="1" si="34"/>
        <v>2048741.7577374203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1975839.3339364771</v>
      </c>
      <c r="D261" s="516">
        <f t="shared" ca="1" si="28"/>
        <v>1082785.0915524284</v>
      </c>
      <c r="E261" s="516">
        <f t="shared" ca="1" si="29"/>
        <v>893054.24238404864</v>
      </c>
      <c r="F261" s="516">
        <f t="shared" ca="1" si="30"/>
        <v>199005731.89037198</v>
      </c>
      <c r="G261" s="517">
        <v>51600</v>
      </c>
      <c r="H261" s="516">
        <f t="shared" ca="1" si="31"/>
        <v>5413.9254577621423</v>
      </c>
      <c r="I261" s="518">
        <f t="shared" ca="1" si="32"/>
        <v>74362.348441385227</v>
      </c>
      <c r="J261" s="530">
        <f t="shared" ca="1" si="34"/>
        <v>2055615.6078356244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1975839.3339364771</v>
      </c>
      <c r="D262" s="516">
        <f t="shared" ca="1" si="28"/>
        <v>1077947.7144061816</v>
      </c>
      <c r="E262" s="516">
        <f t="shared" ca="1" si="29"/>
        <v>897891.61953029549</v>
      </c>
      <c r="F262" s="516">
        <f t="shared" ca="1" si="30"/>
        <v>198107840.27084169</v>
      </c>
      <c r="G262" s="517">
        <v>51630</v>
      </c>
      <c r="H262" s="516">
        <f t="shared" ca="1" si="31"/>
        <v>5389.7385720309076</v>
      </c>
      <c r="I262" s="518">
        <f t="shared" ca="1" si="32"/>
        <v>71642.063480533892</v>
      </c>
      <c r="J262" s="530">
        <f t="shared" ca="1" si="34"/>
        <v>2052871.1359890418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1975839.3339364771</v>
      </c>
      <c r="D263" s="516">
        <f t="shared" ca="1" si="28"/>
        <v>1073084.1348003924</v>
      </c>
      <c r="E263" s="516">
        <f t="shared" ca="1" si="29"/>
        <v>902755.19913608464</v>
      </c>
      <c r="F263" s="516">
        <f t="shared" ca="1" si="30"/>
        <v>197205085.07170561</v>
      </c>
      <c r="G263" s="517">
        <v>51661</v>
      </c>
      <c r="H263" s="516">
        <f t="shared" ca="1" si="31"/>
        <v>5365.4206740019617</v>
      </c>
      <c r="I263" s="518">
        <f t="shared" ca="1" si="32"/>
        <v>73696.116580753092</v>
      </c>
      <c r="J263" s="530">
        <f t="shared" ca="1" si="34"/>
        <v>2054900.8711912322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1975839.3339364771</v>
      </c>
      <c r="D264" s="516">
        <f t="shared" ca="1" si="28"/>
        <v>1068194.210805072</v>
      </c>
      <c r="E264" s="516">
        <f t="shared" ca="1" si="29"/>
        <v>907645.1231314051</v>
      </c>
      <c r="F264" s="516">
        <f t="shared" ca="1" si="30"/>
        <v>196297439.94857422</v>
      </c>
      <c r="G264" s="517">
        <v>51691</v>
      </c>
      <c r="H264" s="516">
        <f t="shared" ca="1" si="31"/>
        <v>5340.97105402536</v>
      </c>
      <c r="I264" s="518">
        <f t="shared" ca="1" si="32"/>
        <v>70993.830625814022</v>
      </c>
      <c r="J264" s="530">
        <f t="shared" ca="1" si="34"/>
        <v>2052174.1356163165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1975839.3339364771</v>
      </c>
      <c r="D265" s="516">
        <f t="shared" ca="1" si="28"/>
        <v>1063277.7997214438</v>
      </c>
      <c r="E265" s="516">
        <f t="shared" ca="1" si="29"/>
        <v>912561.53421503329</v>
      </c>
      <c r="F265" s="516">
        <f t="shared" ca="1" si="30"/>
        <v>195384878.41435918</v>
      </c>
      <c r="G265" s="517">
        <v>51722</v>
      </c>
      <c r="H265" s="516">
        <f t="shared" ca="1" si="31"/>
        <v>5316.388998607219</v>
      </c>
      <c r="I265" s="518">
        <f t="shared" ca="1" si="32"/>
        <v>73022.647660869596</v>
      </c>
      <c r="J265" s="530">
        <f t="shared" ca="1" si="34"/>
        <v>2054178.3705959539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1975839.3339364771</v>
      </c>
      <c r="D266" s="516">
        <f t="shared" ca="1" si="28"/>
        <v>1058334.7580777789</v>
      </c>
      <c r="E266" s="516">
        <f t="shared" ca="1" si="29"/>
        <v>917504.57585869823</v>
      </c>
      <c r="F266" s="516">
        <f t="shared" ca="1" si="30"/>
        <v>194467373.83850047</v>
      </c>
      <c r="G266" s="517">
        <v>51753</v>
      </c>
      <c r="H266" s="516">
        <f t="shared" ca="1" si="31"/>
        <v>5291.6737903888943</v>
      </c>
      <c r="I266" s="518">
        <f t="shared" ca="1" si="32"/>
        <v>72683.174770141602</v>
      </c>
      <c r="J266" s="530">
        <f t="shared" ca="1" si="34"/>
        <v>2053814.1824970078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1975839.3339364771</v>
      </c>
      <c r="D267" s="516">
        <f t="shared" ca="1" si="28"/>
        <v>1053364.9416252109</v>
      </c>
      <c r="E267" s="516">
        <f t="shared" ca="1" si="29"/>
        <v>922474.39231126616</v>
      </c>
      <c r="F267" s="516">
        <f t="shared" ca="1" si="30"/>
        <v>193544899.44618919</v>
      </c>
      <c r="G267" s="517">
        <v>51783</v>
      </c>
      <c r="H267" s="516">
        <f t="shared" ca="1" si="31"/>
        <v>5266.8247081260542</v>
      </c>
      <c r="I267" s="518">
        <f t="shared" ca="1" si="32"/>
        <v>70008.254581860165</v>
      </c>
      <c r="J267" s="530">
        <f t="shared" ca="1" si="34"/>
        <v>2051114.4132264634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1975839.3339364771</v>
      </c>
      <c r="D268" s="516">
        <f t="shared" ca="1" si="28"/>
        <v>1048368.2053335248</v>
      </c>
      <c r="E268" s="516">
        <f t="shared" ca="1" si="29"/>
        <v>927471.12860295223</v>
      </c>
      <c r="F268" s="516">
        <f t="shared" ca="1" si="30"/>
        <v>192617428.31758624</v>
      </c>
      <c r="G268" s="517">
        <v>51814</v>
      </c>
      <c r="H268" s="516">
        <f t="shared" ca="1" si="31"/>
        <v>5241.8410266676246</v>
      </c>
      <c r="I268" s="518">
        <f t="shared" ca="1" si="32"/>
        <v>71998.70259398238</v>
      </c>
      <c r="J268" s="530">
        <f t="shared" ca="1" si="34"/>
        <v>2053079.8775571273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1975839.3339364771</v>
      </c>
      <c r="D269" s="516">
        <f t="shared" ca="1" si="28"/>
        <v>1043344.4033869255</v>
      </c>
      <c r="E269" s="516">
        <f t="shared" ca="1" si="29"/>
        <v>932494.93054955162</v>
      </c>
      <c r="F269" s="516">
        <f t="shared" ca="1" si="30"/>
        <v>191684933.38703668</v>
      </c>
      <c r="G269" s="517">
        <v>51844</v>
      </c>
      <c r="H269" s="516">
        <f t="shared" ca="1" si="31"/>
        <v>5216.7220169346274</v>
      </c>
      <c r="I269" s="518">
        <f t="shared" ca="1" si="32"/>
        <v>69342.274194331039</v>
      </c>
      <c r="J269" s="530">
        <f t="shared" ca="1" si="34"/>
        <v>2050398.3301477428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1975839.3339364771</v>
      </c>
      <c r="D270" s="516">
        <f t="shared" ca="1" si="28"/>
        <v>1038293.389179782</v>
      </c>
      <c r="E270" s="516">
        <f t="shared" ca="1" si="29"/>
        <v>937545.94475669507</v>
      </c>
      <c r="F270" s="516">
        <f t="shared" ca="1" si="30"/>
        <v>190747387.44227999</v>
      </c>
      <c r="G270" s="517">
        <v>51875</v>
      </c>
      <c r="H270" s="516">
        <f t="shared" ca="1" si="31"/>
        <v>5191.4669458989101</v>
      </c>
      <c r="I270" s="518">
        <f t="shared" ca="1" si="32"/>
        <v>71306.795219977634</v>
      </c>
      <c r="J270" s="530">
        <f t="shared" ca="1" si="34"/>
        <v>2052337.5961023537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1975839.3339364771</v>
      </c>
      <c r="D271" s="516">
        <f t="shared" ca="1" si="28"/>
        <v>1033215.01531235</v>
      </c>
      <c r="E271" s="516">
        <f t="shared" ca="1" si="29"/>
        <v>942624.31862412707</v>
      </c>
      <c r="F271" s="516">
        <f t="shared" ca="1" si="30"/>
        <v>189804763.12365586</v>
      </c>
      <c r="G271" s="517">
        <v>51906</v>
      </c>
      <c r="H271" s="516">
        <f t="shared" ca="1" si="31"/>
        <v>5166.0750765617504</v>
      </c>
      <c r="I271" s="518">
        <f t="shared" ca="1" si="32"/>
        <v>70958.028128528153</v>
      </c>
      <c r="J271" s="530">
        <f t="shared" ca="1" si="34"/>
        <v>2051963.437141567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1975839.3339364771</v>
      </c>
      <c r="D272" s="516">
        <f t="shared" ca="1" si="28"/>
        <v>1028109.1335864692</v>
      </c>
      <c r="E272" s="516">
        <f t="shared" ca="1" si="29"/>
        <v>947730.20035000786</v>
      </c>
      <c r="F272" s="516">
        <f t="shared" ca="1" si="30"/>
        <v>188857032.92330584</v>
      </c>
      <c r="G272" s="517">
        <v>51934</v>
      </c>
      <c r="H272" s="516">
        <f t="shared" ca="1" si="31"/>
        <v>5140.5456679323461</v>
      </c>
      <c r="I272" s="518">
        <f t="shared" ca="1" si="32"/>
        <v>63774.400409548354</v>
      </c>
      <c r="J272" s="530">
        <f t="shared" ca="1" si="34"/>
        <v>2044754.2800139578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1975839.3339364771</v>
      </c>
      <c r="D273" s="516">
        <f t="shared" ca="1" si="28"/>
        <v>1022975.59500124</v>
      </c>
      <c r="E273" s="516">
        <f t="shared" ca="1" si="29"/>
        <v>952863.73893523705</v>
      </c>
      <c r="F273" s="516">
        <f t="shared" ca="1" si="30"/>
        <v>187904169.18437061</v>
      </c>
      <c r="G273" s="517">
        <v>51965</v>
      </c>
      <c r="H273" s="516">
        <f t="shared" ca="1" si="31"/>
        <v>5114.8779750062004</v>
      </c>
      <c r="I273" s="518">
        <f t="shared" ca="1" si="32"/>
        <v>70254.81624746976</v>
      </c>
      <c r="J273" s="530">
        <f t="shared" ca="1" si="34"/>
        <v>2051209.0281589529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1975839.3339364771</v>
      </c>
      <c r="D274" s="516">
        <f t="shared" ca="1" si="28"/>
        <v>1017814.2497486741</v>
      </c>
      <c r="E274" s="516">
        <f t="shared" ca="1" si="29"/>
        <v>958025.08418780298</v>
      </c>
      <c r="F274" s="516">
        <f t="shared" ca="1" si="30"/>
        <v>186946144.1001828</v>
      </c>
      <c r="G274" s="517">
        <v>51995</v>
      </c>
      <c r="H274" s="516">
        <f t="shared" ca="1" si="31"/>
        <v>5089.0712487433702</v>
      </c>
      <c r="I274" s="518">
        <f t="shared" ca="1" si="32"/>
        <v>67645.500906373418</v>
      </c>
      <c r="J274" s="530">
        <f t="shared" ca="1" si="34"/>
        <v>2048573.9060915939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1975839.3339364771</v>
      </c>
      <c r="D275" s="516">
        <f t="shared" ca="1" si="28"/>
        <v>1012624.9472093235</v>
      </c>
      <c r="E275" s="516">
        <f t="shared" ca="1" si="29"/>
        <v>963214.38672715356</v>
      </c>
      <c r="F275" s="516">
        <f t="shared" ca="1" si="30"/>
        <v>185982929.71345565</v>
      </c>
      <c r="G275" s="517">
        <v>52026</v>
      </c>
      <c r="H275" s="516">
        <f t="shared" ca="1" si="31"/>
        <v>5063.1247360466177</v>
      </c>
      <c r="I275" s="518">
        <f t="shared" ca="1" si="32"/>
        <v>69543.965605267993</v>
      </c>
      <c r="J275" s="530">
        <f t="shared" ca="1" si="34"/>
        <v>2050446.4242777918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1975839.3339364771</v>
      </c>
      <c r="D276" s="516">
        <f t="shared" ca="1" si="28"/>
        <v>1007407.5359478848</v>
      </c>
      <c r="E276" s="516">
        <f t="shared" ca="1" si="29"/>
        <v>968431.7979885923</v>
      </c>
      <c r="F276" s="516">
        <f t="shared" ca="1" si="30"/>
        <v>185014497.91546705</v>
      </c>
      <c r="G276" s="517">
        <v>52056</v>
      </c>
      <c r="H276" s="516">
        <f t="shared" ca="1" si="31"/>
        <v>5037.0376797394238</v>
      </c>
      <c r="I276" s="518">
        <f t="shared" ca="1" si="32"/>
        <v>66953.854696844035</v>
      </c>
      <c r="J276" s="530">
        <f t="shared" ca="1" si="34"/>
        <v>2047830.2263130606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1975839.3339364771</v>
      </c>
      <c r="D277" s="516">
        <f t="shared" ca="1" si="28"/>
        <v>1002161.8637087799</v>
      </c>
      <c r="E277" s="516">
        <f t="shared" ca="1" si="29"/>
        <v>973677.47022769717</v>
      </c>
      <c r="F277" s="516">
        <f t="shared" ca="1" si="30"/>
        <v>184040820.44523937</v>
      </c>
      <c r="G277" s="517">
        <v>52087</v>
      </c>
      <c r="H277" s="516">
        <f t="shared" ca="1" si="31"/>
        <v>5010.8093185438993</v>
      </c>
      <c r="I277" s="518">
        <f t="shared" ca="1" si="32"/>
        <v>68825.393224553729</v>
      </c>
      <c r="J277" s="530">
        <f t="shared" ca="1" si="34"/>
        <v>2049675.5364795746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1975839.3339364771</v>
      </c>
      <c r="D278" s="516">
        <f t="shared" ca="1" si="28"/>
        <v>996887.77741171326</v>
      </c>
      <c r="E278" s="516">
        <f t="shared" ca="1" si="29"/>
        <v>978951.55652476382</v>
      </c>
      <c r="F278" s="516">
        <f t="shared" ca="1" si="30"/>
        <v>183061868.88871461</v>
      </c>
      <c r="G278" s="517">
        <v>52118</v>
      </c>
      <c r="H278" s="516">
        <f t="shared" ca="1" si="31"/>
        <v>4984.4388870585663</v>
      </c>
      <c r="I278" s="518">
        <f t="shared" ca="1" si="32"/>
        <v>68463.185205629037</v>
      </c>
      <c r="J278" s="530">
        <f t="shared" ca="1" si="34"/>
        <v>2049286.9580291647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1975839.3339364771</v>
      </c>
      <c r="D279" s="516">
        <f t="shared" ca="1" si="28"/>
        <v>991585.12314720417</v>
      </c>
      <c r="E279" s="516">
        <f t="shared" ca="1" si="29"/>
        <v>984254.21078927291</v>
      </c>
      <c r="F279" s="516">
        <f t="shared" ca="1" si="30"/>
        <v>182077614.67792535</v>
      </c>
      <c r="G279" s="517">
        <v>52148</v>
      </c>
      <c r="H279" s="516">
        <f t="shared" ca="1" si="31"/>
        <v>4957.9256157360205</v>
      </c>
      <c r="I279" s="518">
        <f t="shared" ca="1" si="32"/>
        <v>65902.272799937258</v>
      </c>
      <c r="J279" s="530">
        <f t="shared" ca="1" si="34"/>
        <v>2046699.5323521504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1975839.3339364771</v>
      </c>
      <c r="D280" s="516">
        <f t="shared" ca="1" si="28"/>
        <v>986253.74617209565</v>
      </c>
      <c r="E280" s="516">
        <f t="shared" ca="1" si="29"/>
        <v>989585.58776438143</v>
      </c>
      <c r="F280" s="516">
        <f t="shared" ca="1" si="30"/>
        <v>181088029.09016097</v>
      </c>
      <c r="G280" s="517">
        <v>52179</v>
      </c>
      <c r="H280" s="516">
        <f t="shared" ca="1" si="31"/>
        <v>4931.2687308604782</v>
      </c>
      <c r="I280" s="518">
        <f t="shared" ca="1" si="32"/>
        <v>67732.872660188223</v>
      </c>
      <c r="J280" s="530">
        <f t="shared" ca="1" si="34"/>
        <v>2048503.4753275258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1975839.3339364771</v>
      </c>
      <c r="D281" s="516">
        <f t="shared" ca="1" si="28"/>
        <v>980893.49090503855</v>
      </c>
      <c r="E281" s="516">
        <f t="shared" ca="1" si="29"/>
        <v>994945.84303143853</v>
      </c>
      <c r="F281" s="516">
        <f t="shared" ca="1" si="30"/>
        <v>180093083.24712953</v>
      </c>
      <c r="G281" s="517">
        <v>52209</v>
      </c>
      <c r="H281" s="516">
        <f t="shared" ca="1" si="31"/>
        <v>4904.4674545251928</v>
      </c>
      <c r="I281" s="518">
        <f t="shared" ca="1" si="32"/>
        <v>65191.690472457936</v>
      </c>
      <c r="J281" s="530">
        <f t="shared" ca="1" si="34"/>
        <v>2045935.4918634603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1975839.3339364771</v>
      </c>
      <c r="D282" s="516">
        <f t="shared" ca="1" si="28"/>
        <v>975504.20092195168</v>
      </c>
      <c r="E282" s="516">
        <f t="shared" ca="1" si="29"/>
        <v>1000335.1330145254</v>
      </c>
      <c r="F282" s="516">
        <f t="shared" ca="1" si="30"/>
        <v>179092748.114115</v>
      </c>
      <c r="G282" s="517">
        <v>52240</v>
      </c>
      <c r="H282" s="516">
        <f t="shared" ca="1" si="31"/>
        <v>4877.5210046097582</v>
      </c>
      <c r="I282" s="518">
        <f t="shared" ca="1" si="32"/>
        <v>66994.62696793217</v>
      </c>
      <c r="J282" s="530">
        <f t="shared" ca="1" si="34"/>
        <v>2047711.4819090189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1975839.3339364771</v>
      </c>
      <c r="D283" s="516">
        <f t="shared" ca="1" si="28"/>
        <v>970085.71895145625</v>
      </c>
      <c r="E283" s="516">
        <f t="shared" ca="1" si="29"/>
        <v>1005753.6149850208</v>
      </c>
      <c r="F283" s="516">
        <f t="shared" ca="1" si="30"/>
        <v>178086994.49912998</v>
      </c>
      <c r="G283" s="517">
        <v>52271</v>
      </c>
      <c r="H283" s="516">
        <f t="shared" ca="1" si="31"/>
        <v>4850.4285947572816</v>
      </c>
      <c r="I283" s="518">
        <f t="shared" ca="1" si="32"/>
        <v>66622.502298450767</v>
      </c>
      <c r="J283" s="530">
        <f t="shared" ca="1" si="34"/>
        <v>2047312.2648296852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1975839.3339364771</v>
      </c>
      <c r="D284" s="516">
        <f t="shared" ca="1" si="28"/>
        <v>964637.88687028748</v>
      </c>
      <c r="E284" s="516">
        <f t="shared" ca="1" si="29"/>
        <v>1011201.4470661896</v>
      </c>
      <c r="F284" s="516">
        <f t="shared" ca="1" si="30"/>
        <v>177075793.05206379</v>
      </c>
      <c r="G284" s="517">
        <v>52299</v>
      </c>
      <c r="H284" s="516">
        <f t="shared" ca="1" si="31"/>
        <v>4823.1894343514377</v>
      </c>
      <c r="I284" s="518">
        <f t="shared" ca="1" si="32"/>
        <v>59837.23015170767</v>
      </c>
      <c r="J284" s="530">
        <f t="shared" ca="1" si="34"/>
        <v>2040499.7535225363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1975839.3339364771</v>
      </c>
      <c r="D285" s="516">
        <f t="shared" ca="1" si="28"/>
        <v>959160.54569867894</v>
      </c>
      <c r="E285" s="516">
        <f t="shared" ca="1" si="29"/>
        <v>1016678.7882377981</v>
      </c>
      <c r="F285" s="516">
        <f t="shared" ca="1" si="30"/>
        <v>176059114.26382598</v>
      </c>
      <c r="G285" s="517">
        <v>52330</v>
      </c>
      <c r="H285" s="516">
        <f t="shared" ca="1" si="31"/>
        <v>4795.8027284933951</v>
      </c>
      <c r="I285" s="518">
        <f t="shared" ca="1" si="32"/>
        <v>65872.195015367717</v>
      </c>
      <c r="J285" s="530">
        <f t="shared" ca="1" si="34"/>
        <v>2046507.3316803384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1975839.3339364771</v>
      </c>
      <c r="D286" s="516">
        <f t="shared" ca="1" si="28"/>
        <v>953653.53559572413</v>
      </c>
      <c r="E286" s="516">
        <f t="shared" ca="1" si="29"/>
        <v>1022185.798340753</v>
      </c>
      <c r="F286" s="516">
        <f t="shared" ca="1" si="30"/>
        <v>175036928.46548522</v>
      </c>
      <c r="G286" s="517">
        <v>52360</v>
      </c>
      <c r="H286" s="516">
        <f t="shared" ca="1" si="31"/>
        <v>4768.2676779786207</v>
      </c>
      <c r="I286" s="518">
        <f t="shared" ca="1" si="32"/>
        <v>63381.281134977355</v>
      </c>
      <c r="J286" s="530">
        <f t="shared" ca="1" si="34"/>
        <v>2043988.8827494332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1975839.3339364771</v>
      </c>
      <c r="D287" s="516">
        <f t="shared" ca="1" si="28"/>
        <v>948116.69585471158</v>
      </c>
      <c r="E287" s="516">
        <f t="shared" ca="1" si="29"/>
        <v>1027722.6380817655</v>
      </c>
      <c r="F287" s="516">
        <f t="shared" ca="1" si="30"/>
        <v>174009205.82740346</v>
      </c>
      <c r="G287" s="517">
        <v>52391</v>
      </c>
      <c r="H287" s="516">
        <f t="shared" ca="1" si="31"/>
        <v>4740.5834792735577</v>
      </c>
      <c r="I287" s="518">
        <f t="shared" ca="1" si="32"/>
        <v>65113.737389160502</v>
      </c>
      <c r="J287" s="530">
        <f t="shared" ca="1" si="34"/>
        <v>2045693.6548049112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1975839.3339364771</v>
      </c>
      <c r="D288" s="516">
        <f t="shared" ca="1" si="28"/>
        <v>942549.86489843542</v>
      </c>
      <c r="E288" s="516">
        <f t="shared" ca="1" si="29"/>
        <v>1033289.4690380417</v>
      </c>
      <c r="F288" s="516">
        <f t="shared" ca="1" si="30"/>
        <v>172975916.35836542</v>
      </c>
      <c r="G288" s="517">
        <v>52421</v>
      </c>
      <c r="H288" s="516">
        <f t="shared" ca="1" si="31"/>
        <v>4712.749324492177</v>
      </c>
      <c r="I288" s="518">
        <f t="shared" ca="1" si="32"/>
        <v>62643.314097865237</v>
      </c>
      <c r="J288" s="530">
        <f t="shared" ca="1" si="34"/>
        <v>2043195.3973588345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1975839.3339364771</v>
      </c>
      <c r="D289" s="516">
        <f t="shared" ca="1" si="28"/>
        <v>936952.88027447939</v>
      </c>
      <c r="E289" s="516">
        <f t="shared" ca="1" si="29"/>
        <v>1038886.4536619977</v>
      </c>
      <c r="F289" s="516">
        <f t="shared" ca="1" si="30"/>
        <v>171937029.90470341</v>
      </c>
      <c r="G289" s="517">
        <v>52452</v>
      </c>
      <c r="H289" s="516">
        <f t="shared" ca="1" si="31"/>
        <v>4684.7644013723966</v>
      </c>
      <c r="I289" s="518">
        <f t="shared" ca="1" si="32"/>
        <v>64347.040885311937</v>
      </c>
      <c r="J289" s="530">
        <f t="shared" ca="1" si="34"/>
        <v>2044871.1392231614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1975839.3339364771</v>
      </c>
      <c r="D290" s="516">
        <f t="shared" ca="1" si="28"/>
        <v>931325.57865047688</v>
      </c>
      <c r="E290" s="516">
        <f t="shared" ca="1" si="29"/>
        <v>1044513.7552860002</v>
      </c>
      <c r="F290" s="516">
        <f t="shared" ca="1" si="30"/>
        <v>170892516.1494174</v>
      </c>
      <c r="G290" s="517">
        <v>52483</v>
      </c>
      <c r="H290" s="516">
        <f t="shared" ca="1" si="31"/>
        <v>4656.6278932523846</v>
      </c>
      <c r="I290" s="518">
        <f t="shared" ca="1" si="32"/>
        <v>63960.575124549658</v>
      </c>
      <c r="J290" s="530">
        <f t="shared" ca="1" si="34"/>
        <v>2044456.5369542791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1975839.3339364771</v>
      </c>
      <c r="D291" s="516">
        <f t="shared" ca="1" si="28"/>
        <v>925667.79580934427</v>
      </c>
      <c r="E291" s="516">
        <f t="shared" ca="1" si="29"/>
        <v>1050171.5381271327</v>
      </c>
      <c r="F291" s="516">
        <f t="shared" ca="1" si="30"/>
        <v>169842344.61129028</v>
      </c>
      <c r="G291" s="517">
        <v>52513</v>
      </c>
      <c r="H291" s="516">
        <f t="shared" ca="1" si="31"/>
        <v>4628.3389790467218</v>
      </c>
      <c r="I291" s="518">
        <f t="shared" ca="1" si="32"/>
        <v>61521.305813790263</v>
      </c>
      <c r="J291" s="530">
        <f t="shared" ca="1" si="34"/>
        <v>2041988.9787293142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1975839.3339364771</v>
      </c>
      <c r="D292" s="516">
        <f t="shared" ca="1" si="28"/>
        <v>919979.366644489</v>
      </c>
      <c r="E292" s="516">
        <f t="shared" ca="1" si="29"/>
        <v>1055859.967291988</v>
      </c>
      <c r="F292" s="516">
        <f t="shared" ca="1" si="30"/>
        <v>168786484.6439983</v>
      </c>
      <c r="G292" s="517">
        <v>52544</v>
      </c>
      <c r="H292" s="516">
        <f t="shared" ca="1" si="31"/>
        <v>4599.8968332224449</v>
      </c>
      <c r="I292" s="518">
        <f t="shared" ca="1" si="32"/>
        <v>63181.352195399973</v>
      </c>
      <c r="J292" s="530">
        <f t="shared" ca="1" si="34"/>
        <v>2043620.5829650995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1975839.3339364771</v>
      </c>
      <c r="D293" s="516">
        <f t="shared" ca="1" si="28"/>
        <v>914260.12515499082</v>
      </c>
      <c r="E293" s="516">
        <f t="shared" ca="1" si="29"/>
        <v>1061579.2087814864</v>
      </c>
      <c r="F293" s="516">
        <f t="shared" ca="1" si="30"/>
        <v>167724905.43521681</v>
      </c>
      <c r="G293" s="517">
        <v>52574</v>
      </c>
      <c r="H293" s="516">
        <f t="shared" ca="1" si="31"/>
        <v>4571.3006257749539</v>
      </c>
      <c r="I293" s="518">
        <f t="shared" ca="1" si="32"/>
        <v>60763.134471839381</v>
      </c>
      <c r="J293" s="530">
        <f t="shared" ca="1" si="34"/>
        <v>2041173.7690340914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1975839.3339364771</v>
      </c>
      <c r="D294" s="516">
        <f t="shared" ca="1" si="28"/>
        <v>908509.90444075782</v>
      </c>
      <c r="E294" s="516">
        <f t="shared" ca="1" si="29"/>
        <v>1067329.4294957193</v>
      </c>
      <c r="F294" s="516">
        <f t="shared" ca="1" si="30"/>
        <v>166657576.00572109</v>
      </c>
      <c r="G294" s="517">
        <v>52605</v>
      </c>
      <c r="H294" s="516">
        <f t="shared" ca="1" si="31"/>
        <v>4542.5495222037889</v>
      </c>
      <c r="I294" s="518">
        <f t="shared" ca="1" si="32"/>
        <v>62393.664821900653</v>
      </c>
      <c r="J294" s="530">
        <f t="shared" ca="1" si="34"/>
        <v>2042775.5482805816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1975839.3339364771</v>
      </c>
      <c r="D295" s="516">
        <f t="shared" ca="1" si="28"/>
        <v>902728.53669765592</v>
      </c>
      <c r="E295" s="516">
        <f t="shared" ca="1" si="29"/>
        <v>1073110.7972388212</v>
      </c>
      <c r="F295" s="516">
        <f t="shared" ca="1" si="30"/>
        <v>165584465.20848227</v>
      </c>
      <c r="G295" s="517">
        <v>52636</v>
      </c>
      <c r="H295" s="516">
        <f t="shared" ca="1" si="31"/>
        <v>4513.6426834882795</v>
      </c>
      <c r="I295" s="518">
        <f t="shared" ca="1" si="32"/>
        <v>61996.618274128239</v>
      </c>
      <c r="J295" s="530">
        <f t="shared" ca="1" si="34"/>
        <v>2042349.5948940937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1975839.3339364771</v>
      </c>
      <c r="D296" s="516">
        <f t="shared" ca="1" si="28"/>
        <v>896915.85321261233</v>
      </c>
      <c r="E296" s="516">
        <f t="shared" ca="1" si="29"/>
        <v>1078923.4807238649</v>
      </c>
      <c r="F296" s="516">
        <f t="shared" ca="1" si="30"/>
        <v>164505541.72775841</v>
      </c>
      <c r="G296" s="517">
        <v>52665</v>
      </c>
      <c r="H296" s="516">
        <f t="shared" ca="1" si="31"/>
        <v>4484.5792660630614</v>
      </c>
      <c r="I296" s="518">
        <f t="shared" ca="1" si="32"/>
        <v>57623.393892551823</v>
      </c>
      <c r="J296" s="530">
        <f t="shared" ca="1" si="34"/>
        <v>2037947.307095092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1975839.3339364771</v>
      </c>
      <c r="D297" s="516">
        <f t="shared" ca="1" si="28"/>
        <v>891071.68435869145</v>
      </c>
      <c r="E297" s="516">
        <f t="shared" ca="1" si="29"/>
        <v>1084767.6495777857</v>
      </c>
      <c r="F297" s="516">
        <f t="shared" ca="1" si="30"/>
        <v>163420774.07818061</v>
      </c>
      <c r="G297" s="517">
        <v>52696</v>
      </c>
      <c r="H297" s="516">
        <f t="shared" ca="1" si="31"/>
        <v>4455.3584217934576</v>
      </c>
      <c r="I297" s="518">
        <f t="shared" ca="1" si="32"/>
        <v>61196.061522726122</v>
      </c>
      <c r="J297" s="530">
        <f t="shared" ca="1" si="34"/>
        <v>2041490.7538809967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1975839.3339364771</v>
      </c>
      <c r="D298" s="516">
        <f t="shared" ca="1" si="28"/>
        <v>885195.85959014506</v>
      </c>
      <c r="E298" s="516">
        <f t="shared" ca="1" si="29"/>
        <v>1090643.474346332</v>
      </c>
      <c r="F298" s="516">
        <f t="shared" ca="1" si="30"/>
        <v>162330130.60383427</v>
      </c>
      <c r="G298" s="517">
        <v>52726</v>
      </c>
      <c r="H298" s="516">
        <f t="shared" ca="1" si="31"/>
        <v>4425.9792979507256</v>
      </c>
      <c r="I298" s="518">
        <f t="shared" ca="1" si="32"/>
        <v>58831.478668145013</v>
      </c>
      <c r="J298" s="530">
        <f t="shared" ca="1" si="34"/>
        <v>2039096.7919025726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1975839.3339364771</v>
      </c>
      <c r="D299" s="516">
        <f t="shared" ca="1" si="28"/>
        <v>879288.20743743563</v>
      </c>
      <c r="E299" s="516">
        <f t="shared" ca="1" si="29"/>
        <v>1096551.1264990414</v>
      </c>
      <c r="F299" s="516">
        <f t="shared" ca="1" si="30"/>
        <v>161233579.47733524</v>
      </c>
      <c r="G299" s="517">
        <v>52757</v>
      </c>
      <c r="H299" s="516">
        <f t="shared" ca="1" si="31"/>
        <v>4396.4410371871782</v>
      </c>
      <c r="I299" s="518">
        <f t="shared" ca="1" si="32"/>
        <v>60386.808584626342</v>
      </c>
      <c r="J299" s="530">
        <f t="shared" ca="1" si="34"/>
        <v>2040622.5835582905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1975839.3339364771</v>
      </c>
      <c r="D300" s="516">
        <f t="shared" ca="1" si="28"/>
        <v>873348.55550223263</v>
      </c>
      <c r="E300" s="516">
        <f t="shared" ca="1" si="29"/>
        <v>1102490.7784342445</v>
      </c>
      <c r="F300" s="516">
        <f t="shared" ca="1" si="30"/>
        <v>160131088.698901</v>
      </c>
      <c r="G300" s="517">
        <v>52787</v>
      </c>
      <c r="H300" s="516">
        <f t="shared" ca="1" si="31"/>
        <v>4366.7427775111628</v>
      </c>
      <c r="I300" s="518">
        <f t="shared" ca="1" si="32"/>
        <v>58044.088611840678</v>
      </c>
      <c r="J300" s="530">
        <f t="shared" ca="1" si="34"/>
        <v>2038250.1653258291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1975839.3339364771</v>
      </c>
      <c r="D301" s="516">
        <f t="shared" ca="1" si="28"/>
        <v>867376.73045238038</v>
      </c>
      <c r="E301" s="516">
        <f t="shared" ca="1" si="29"/>
        <v>1108462.6034840967</v>
      </c>
      <c r="F301" s="516">
        <f t="shared" ca="1" si="30"/>
        <v>159022626.0954169</v>
      </c>
      <c r="G301" s="517">
        <v>52818</v>
      </c>
      <c r="H301" s="516">
        <f t="shared" ca="1" si="31"/>
        <v>4336.8836522619022</v>
      </c>
      <c r="I301" s="518">
        <f t="shared" ca="1" si="32"/>
        <v>59568.764995991165</v>
      </c>
      <c r="J301" s="530">
        <f t="shared" ca="1" si="34"/>
        <v>2039744.9825847303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1975839.3339364771</v>
      </c>
      <c r="D302" s="516">
        <f t="shared" ca="1" si="28"/>
        <v>861372.55801684153</v>
      </c>
      <c r="E302" s="516">
        <f t="shared" ca="1" si="29"/>
        <v>1114466.7759196355</v>
      </c>
      <c r="F302" s="516">
        <f t="shared" ca="1" si="30"/>
        <v>157908159.31949726</v>
      </c>
      <c r="G302" s="517">
        <v>52849</v>
      </c>
      <c r="H302" s="516">
        <f t="shared" ca="1" si="31"/>
        <v>4306.8627900842075</v>
      </c>
      <c r="I302" s="518">
        <f t="shared" ca="1" si="32"/>
        <v>59156.416907495084</v>
      </c>
      <c r="J302" s="530">
        <f t="shared" ca="1" si="34"/>
        <v>2039302.6136340564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1975839.3339364771</v>
      </c>
      <c r="D303" s="516">
        <f t="shared" ca="1" si="28"/>
        <v>855335.86298061023</v>
      </c>
      <c r="E303" s="516">
        <f t="shared" ca="1" si="29"/>
        <v>1120503.4709558669</v>
      </c>
      <c r="F303" s="516">
        <f t="shared" ca="1" si="30"/>
        <v>156787655.84854138</v>
      </c>
      <c r="G303" s="517">
        <v>52879</v>
      </c>
      <c r="H303" s="516">
        <f t="shared" ca="1" si="31"/>
        <v>4276.6793149030509</v>
      </c>
      <c r="I303" s="518">
        <f t="shared" ca="1" si="32"/>
        <v>56846.937355019007</v>
      </c>
      <c r="J303" s="530">
        <f t="shared" ca="1" si="34"/>
        <v>2036962.950606399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1975839.3339364771</v>
      </c>
      <c r="D304" s="516">
        <f t="shared" ref="D304:D367" ca="1" si="36">+F303*(($H$6/100)/$H$9)</f>
        <v>849266.4691795992</v>
      </c>
      <c r="E304" s="516">
        <f t="shared" ref="E304:E367" ca="1" si="37">+C304-D304</f>
        <v>1126572.864756878</v>
      </c>
      <c r="F304" s="516">
        <f t="shared" ref="F304:F367" ca="1" si="38">IF(F303&lt;1,0,+F303-E304)</f>
        <v>155661082.9837845</v>
      </c>
      <c r="G304" s="517">
        <v>52910</v>
      </c>
      <c r="H304" s="516">
        <f t="shared" ref="H304:H367" ca="1" si="39">+D304*$H$7/100</f>
        <v>4246.3323458979958</v>
      </c>
      <c r="I304" s="518">
        <f t="shared" ref="I304:I367" ca="1" si="40">+F303*$R$41*O304</f>
        <v>58325.007975657383</v>
      </c>
      <c r="J304" s="530">
        <f t="shared" ca="1" si="34"/>
        <v>2038410.6742580326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1975839.3339364771</v>
      </c>
      <c r="D305" s="516">
        <f t="shared" ca="1" si="36"/>
        <v>843164.19949549937</v>
      </c>
      <c r="E305" s="516">
        <f t="shared" ca="1" si="37"/>
        <v>1132675.1344409776</v>
      </c>
      <c r="F305" s="516">
        <f t="shared" ca="1" si="38"/>
        <v>154528407.84934351</v>
      </c>
      <c r="G305" s="517">
        <v>52940</v>
      </c>
      <c r="H305" s="516">
        <f t="shared" ca="1" si="39"/>
        <v>4215.8209974774973</v>
      </c>
      <c r="I305" s="518">
        <f t="shared" ca="1" si="40"/>
        <v>56037.989874162413</v>
      </c>
      <c r="J305" s="530">
        <f t="shared" ref="J305:J368" ca="1" si="42">+C305+H305+I305</f>
        <v>2036093.1448081171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1975839.3339364771</v>
      </c>
      <c r="D306" s="516">
        <f t="shared" ca="1" si="36"/>
        <v>837028.87585061067</v>
      </c>
      <c r="E306" s="516">
        <f t="shared" ca="1" si="37"/>
        <v>1138810.4580858664</v>
      </c>
      <c r="F306" s="516">
        <f t="shared" ca="1" si="38"/>
        <v>153389597.39125764</v>
      </c>
      <c r="G306" s="517">
        <v>52971</v>
      </c>
      <c r="H306" s="516">
        <f t="shared" ca="1" si="39"/>
        <v>4185.1443792530536</v>
      </c>
      <c r="I306" s="518">
        <f t="shared" ca="1" si="40"/>
        <v>57484.567719955776</v>
      </c>
      <c r="J306" s="530">
        <f t="shared" ca="1" si="42"/>
        <v>2037509.0460356858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1975839.3339364771</v>
      </c>
      <c r="D307" s="516">
        <f t="shared" ca="1" si="36"/>
        <v>830860.31920264557</v>
      </c>
      <c r="E307" s="516">
        <f t="shared" ca="1" si="37"/>
        <v>1144979.0147338314</v>
      </c>
      <c r="F307" s="516">
        <f t="shared" ca="1" si="38"/>
        <v>152244618.37652382</v>
      </c>
      <c r="G307" s="517">
        <v>53002</v>
      </c>
      <c r="H307" s="516">
        <f t="shared" ca="1" si="39"/>
        <v>4154.3015960132279</v>
      </c>
      <c r="I307" s="518">
        <f t="shared" ca="1" si="40"/>
        <v>57060.930229547841</v>
      </c>
      <c r="J307" s="530">
        <f t="shared" ca="1" si="42"/>
        <v>2037054.5657620381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1975839.3339364771</v>
      </c>
      <c r="D308" s="516">
        <f t="shared" ca="1" si="36"/>
        <v>824658.34953950404</v>
      </c>
      <c r="E308" s="516">
        <f t="shared" ca="1" si="37"/>
        <v>1151180.9843969732</v>
      </c>
      <c r="F308" s="516">
        <f t="shared" ca="1" si="38"/>
        <v>151093437.39212686</v>
      </c>
      <c r="G308" s="517">
        <v>53030</v>
      </c>
      <c r="H308" s="516">
        <f t="shared" ca="1" si="39"/>
        <v>4123.2917476975199</v>
      </c>
      <c r="I308" s="518">
        <f t="shared" ca="1" si="40"/>
        <v>51154.191774511994</v>
      </c>
      <c r="J308" s="530">
        <f t="shared" ca="1" si="42"/>
        <v>2031116.8174586867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1975839.3339364771</v>
      </c>
      <c r="D309" s="516">
        <f t="shared" ca="1" si="36"/>
        <v>818422.78587402054</v>
      </c>
      <c r="E309" s="516">
        <f t="shared" ca="1" si="37"/>
        <v>1157416.5480624565</v>
      </c>
      <c r="F309" s="516">
        <f t="shared" ca="1" si="38"/>
        <v>149936020.84406441</v>
      </c>
      <c r="G309" s="517">
        <v>53061</v>
      </c>
      <c r="H309" s="516">
        <f t="shared" ca="1" si="39"/>
        <v>4092.1139293701026</v>
      </c>
      <c r="I309" s="518">
        <f t="shared" ca="1" si="40"/>
        <v>56206.758709871181</v>
      </c>
      <c r="J309" s="530">
        <f t="shared" ca="1" si="42"/>
        <v>2036138.2065757185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1975839.3339364771</v>
      </c>
      <c r="D310" s="516">
        <f t="shared" ca="1" si="36"/>
        <v>812153.44623868226</v>
      </c>
      <c r="E310" s="516">
        <f t="shared" ca="1" si="37"/>
        <v>1163685.8876977949</v>
      </c>
      <c r="F310" s="516">
        <f t="shared" ca="1" si="38"/>
        <v>148772334.95636663</v>
      </c>
      <c r="G310" s="517">
        <v>53091</v>
      </c>
      <c r="H310" s="516">
        <f t="shared" ca="1" si="39"/>
        <v>4060.7672311934111</v>
      </c>
      <c r="I310" s="518">
        <f t="shared" ca="1" si="40"/>
        <v>53976.967503863183</v>
      </c>
      <c r="J310" s="530">
        <f t="shared" ca="1" si="42"/>
        <v>2033877.0686715336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1975839.3339364771</v>
      </c>
      <c r="D311" s="516">
        <f t="shared" ca="1" si="36"/>
        <v>805850.14768031926</v>
      </c>
      <c r="E311" s="516">
        <f t="shared" ca="1" si="37"/>
        <v>1169989.1862561577</v>
      </c>
      <c r="F311" s="516">
        <f t="shared" ca="1" si="38"/>
        <v>147602345.77011046</v>
      </c>
      <c r="G311" s="517">
        <v>53122</v>
      </c>
      <c r="H311" s="516">
        <f t="shared" ca="1" si="39"/>
        <v>4029.2507384015962</v>
      </c>
      <c r="I311" s="518">
        <f t="shared" ca="1" si="40"/>
        <v>55343.308603768382</v>
      </c>
      <c r="J311" s="530">
        <f t="shared" ca="1" si="42"/>
        <v>2035211.8932786472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1975839.3339364771</v>
      </c>
      <c r="D312" s="516">
        <f t="shared" ca="1" si="36"/>
        <v>799512.70625476504</v>
      </c>
      <c r="E312" s="516">
        <f t="shared" ca="1" si="37"/>
        <v>1176326.6276817122</v>
      </c>
      <c r="F312" s="516">
        <f t="shared" ca="1" si="38"/>
        <v>146426019.14242876</v>
      </c>
      <c r="G312" s="517">
        <v>53152</v>
      </c>
      <c r="H312" s="516">
        <f t="shared" ca="1" si="39"/>
        <v>3997.563531273825</v>
      </c>
      <c r="I312" s="518">
        <f t="shared" ca="1" si="40"/>
        <v>53136.844477239763</v>
      </c>
      <c r="J312" s="530">
        <f t="shared" ca="1" si="42"/>
        <v>2032973.7419449906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1975839.3339364771</v>
      </c>
      <c r="D313" s="516">
        <f t="shared" ca="1" si="36"/>
        <v>793140.93702148914</v>
      </c>
      <c r="E313" s="516">
        <f t="shared" ca="1" si="37"/>
        <v>1182698.3969149878</v>
      </c>
      <c r="F313" s="516">
        <f t="shared" ca="1" si="38"/>
        <v>145243320.74551377</v>
      </c>
      <c r="G313" s="517">
        <v>53183</v>
      </c>
      <c r="H313" s="516">
        <f t="shared" ca="1" si="39"/>
        <v>3965.7046851074456</v>
      </c>
      <c r="I313" s="518">
        <f t="shared" ca="1" si="40"/>
        <v>54470.479120983495</v>
      </c>
      <c r="J313" s="530">
        <f t="shared" ca="1" si="42"/>
        <v>2034275.5177425679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1975839.3339364771</v>
      </c>
      <c r="D314" s="516">
        <f t="shared" ca="1" si="36"/>
        <v>786734.65403819957</v>
      </c>
      <c r="E314" s="516">
        <f t="shared" ca="1" si="37"/>
        <v>1189104.6798982774</v>
      </c>
      <c r="F314" s="516">
        <f t="shared" ca="1" si="38"/>
        <v>144054216.06561548</v>
      </c>
      <c r="G314" s="517">
        <v>53214</v>
      </c>
      <c r="H314" s="516">
        <f t="shared" ca="1" si="39"/>
        <v>3933.6732701909978</v>
      </c>
      <c r="I314" s="518">
        <f t="shared" ca="1" si="40"/>
        <v>54030.515317331119</v>
      </c>
      <c r="J314" s="530">
        <f t="shared" ca="1" si="42"/>
        <v>2033803.5225239992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1975839.3339364771</v>
      </c>
      <c r="D315" s="516">
        <f t="shared" ca="1" si="36"/>
        <v>780293.67035541718</v>
      </c>
      <c r="E315" s="516">
        <f t="shared" ca="1" si="37"/>
        <v>1195545.6635810598</v>
      </c>
      <c r="F315" s="516">
        <f t="shared" ca="1" si="38"/>
        <v>142858670.4020344</v>
      </c>
      <c r="G315" s="517">
        <v>53244</v>
      </c>
      <c r="H315" s="516">
        <f t="shared" ca="1" si="39"/>
        <v>3901.4683517770859</v>
      </c>
      <c r="I315" s="518">
        <f t="shared" ca="1" si="40"/>
        <v>51859.517783621566</v>
      </c>
      <c r="J315" s="530">
        <f t="shared" ca="1" si="42"/>
        <v>2031600.3200718758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1975839.3339364771</v>
      </c>
      <c r="D316" s="516">
        <f t="shared" ca="1" si="36"/>
        <v>773817.79801101971</v>
      </c>
      <c r="E316" s="516">
        <f t="shared" ca="1" si="37"/>
        <v>1202021.5359254573</v>
      </c>
      <c r="F316" s="516">
        <f t="shared" ca="1" si="38"/>
        <v>141656648.86610895</v>
      </c>
      <c r="G316" s="517">
        <v>53275</v>
      </c>
      <c r="H316" s="516">
        <f t="shared" ca="1" si="39"/>
        <v>3869.0889900550987</v>
      </c>
      <c r="I316" s="518">
        <f t="shared" ca="1" si="40"/>
        <v>53143.425389556789</v>
      </c>
      <c r="J316" s="530">
        <f t="shared" ca="1" si="42"/>
        <v>2032851.8483160888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1975839.3339364771</v>
      </c>
      <c r="D317" s="516">
        <f t="shared" ca="1" si="36"/>
        <v>767306.84802475688</v>
      </c>
      <c r="E317" s="516">
        <f t="shared" ca="1" si="37"/>
        <v>1208532.4859117202</v>
      </c>
      <c r="F317" s="516">
        <f t="shared" ca="1" si="38"/>
        <v>140448116.38019723</v>
      </c>
      <c r="G317" s="517">
        <v>53305</v>
      </c>
      <c r="H317" s="516">
        <f t="shared" ca="1" si="39"/>
        <v>3836.5342401237845</v>
      </c>
      <c r="I317" s="518">
        <f t="shared" ca="1" si="40"/>
        <v>50996.39359179922</v>
      </c>
      <c r="J317" s="530">
        <f t="shared" ca="1" si="42"/>
        <v>2030672.2617684002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1975839.3339364771</v>
      </c>
      <c r="D318" s="516">
        <f t="shared" ca="1" si="36"/>
        <v>760760.63039273501</v>
      </c>
      <c r="E318" s="516">
        <f t="shared" ca="1" si="37"/>
        <v>1215078.7035437422</v>
      </c>
      <c r="F318" s="516">
        <f t="shared" ca="1" si="38"/>
        <v>139233037.67665347</v>
      </c>
      <c r="G318" s="517">
        <v>53336</v>
      </c>
      <c r="H318" s="516">
        <f t="shared" ca="1" si="39"/>
        <v>3803.8031519636752</v>
      </c>
      <c r="I318" s="518">
        <f t="shared" ca="1" si="40"/>
        <v>52246.699293433361</v>
      </c>
      <c r="J318" s="530">
        <f t="shared" ca="1" si="42"/>
        <v>2031889.8363818743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1975839.3339364771</v>
      </c>
      <c r="D319" s="516">
        <f t="shared" ca="1" si="36"/>
        <v>754178.95408187306</v>
      </c>
      <c r="E319" s="516">
        <f t="shared" ca="1" si="37"/>
        <v>1221660.3798546041</v>
      </c>
      <c r="F319" s="516">
        <f t="shared" ca="1" si="38"/>
        <v>138011377.29679888</v>
      </c>
      <c r="G319" s="517">
        <v>53367</v>
      </c>
      <c r="H319" s="516">
        <f t="shared" ca="1" si="39"/>
        <v>3770.8947704093653</v>
      </c>
      <c r="I319" s="518">
        <f t="shared" ca="1" si="40"/>
        <v>51794.690015715081</v>
      </c>
      <c r="J319" s="530">
        <f t="shared" ca="1" si="42"/>
        <v>2031404.9187226016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1975839.3339364771</v>
      </c>
      <c r="D320" s="516">
        <f t="shared" ca="1" si="36"/>
        <v>747561.62702432729</v>
      </c>
      <c r="E320" s="516">
        <f t="shared" ca="1" si="37"/>
        <v>1228277.7069121497</v>
      </c>
      <c r="F320" s="516">
        <f t="shared" ca="1" si="38"/>
        <v>136783099.58988672</v>
      </c>
      <c r="G320" s="517">
        <v>53395</v>
      </c>
      <c r="H320" s="516">
        <f t="shared" ca="1" si="39"/>
        <v>3737.8081351216365</v>
      </c>
      <c r="I320" s="518">
        <f t="shared" ca="1" si="40"/>
        <v>46371.822771724423</v>
      </c>
      <c r="J320" s="530">
        <f t="shared" ca="1" si="42"/>
        <v>2025948.964843323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1975839.3339364771</v>
      </c>
      <c r="D321" s="516">
        <f t="shared" ca="1" si="36"/>
        <v>740908.45611188642</v>
      </c>
      <c r="E321" s="516">
        <f t="shared" ca="1" si="37"/>
        <v>1234930.8778245905</v>
      </c>
      <c r="F321" s="516">
        <f t="shared" ca="1" si="38"/>
        <v>135548168.71206212</v>
      </c>
      <c r="G321" s="517">
        <v>53426</v>
      </c>
      <c r="H321" s="516">
        <f t="shared" ca="1" si="39"/>
        <v>3704.5422805594321</v>
      </c>
      <c r="I321" s="518">
        <f t="shared" ca="1" si="40"/>
        <v>50883.313047437856</v>
      </c>
      <c r="J321" s="530">
        <f t="shared" ca="1" si="42"/>
        <v>2030427.1892644744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1975839.3339364771</v>
      </c>
      <c r="D322" s="516">
        <f t="shared" ca="1" si="36"/>
        <v>734219.24719033646</v>
      </c>
      <c r="E322" s="516">
        <f t="shared" ca="1" si="37"/>
        <v>1241620.0867461406</v>
      </c>
      <c r="F322" s="516">
        <f t="shared" ca="1" si="38"/>
        <v>134306548.62531599</v>
      </c>
      <c r="G322" s="517">
        <v>53456</v>
      </c>
      <c r="H322" s="516">
        <f t="shared" ca="1" si="39"/>
        <v>3671.0962359516825</v>
      </c>
      <c r="I322" s="518">
        <f t="shared" ca="1" si="40"/>
        <v>48797.340736342354</v>
      </c>
      <c r="J322" s="530">
        <f t="shared" ca="1" si="42"/>
        <v>2028307.7709087711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1975839.3339364771</v>
      </c>
      <c r="D323" s="516">
        <f t="shared" ca="1" si="36"/>
        <v>727493.80505379499</v>
      </c>
      <c r="E323" s="516">
        <f t="shared" ca="1" si="37"/>
        <v>1248345.5288826821</v>
      </c>
      <c r="F323" s="516">
        <f t="shared" ca="1" si="38"/>
        <v>133058203.09643331</v>
      </c>
      <c r="G323" s="517">
        <v>53487</v>
      </c>
      <c r="H323" s="516">
        <f t="shared" ca="1" si="39"/>
        <v>3637.4690252689747</v>
      </c>
      <c r="I323" s="518">
        <f t="shared" ca="1" si="40"/>
        <v>49962.036088617548</v>
      </c>
      <c r="J323" s="530">
        <f t="shared" ca="1" si="42"/>
        <v>2029438.8390503635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1975839.3339364771</v>
      </c>
      <c r="D324" s="516">
        <f t="shared" ca="1" si="36"/>
        <v>720731.93343901378</v>
      </c>
      <c r="E324" s="516">
        <f t="shared" ca="1" si="37"/>
        <v>1255107.4004974633</v>
      </c>
      <c r="F324" s="516">
        <f t="shared" ca="1" si="38"/>
        <v>131803095.69593585</v>
      </c>
      <c r="G324" s="517">
        <v>53517</v>
      </c>
      <c r="H324" s="516">
        <f t="shared" ca="1" si="39"/>
        <v>3603.6596671950688</v>
      </c>
      <c r="I324" s="518">
        <f t="shared" ca="1" si="40"/>
        <v>47900.953114715987</v>
      </c>
      <c r="J324" s="530">
        <f t="shared" ca="1" si="42"/>
        <v>2027343.9467183882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1975839.3339364771</v>
      </c>
      <c r="D325" s="516">
        <f t="shared" ca="1" si="36"/>
        <v>713933.43501965248</v>
      </c>
      <c r="E325" s="516">
        <f t="shared" ca="1" si="37"/>
        <v>1261905.8989168247</v>
      </c>
      <c r="F325" s="516">
        <f t="shared" ca="1" si="38"/>
        <v>130541189.79701902</v>
      </c>
      <c r="G325" s="517">
        <v>53548</v>
      </c>
      <c r="H325" s="516">
        <f t="shared" ca="1" si="39"/>
        <v>3569.6671750982623</v>
      </c>
      <c r="I325" s="518">
        <f t="shared" ca="1" si="40"/>
        <v>49030.751598888135</v>
      </c>
      <c r="J325" s="530">
        <f t="shared" ca="1" si="42"/>
        <v>2028439.7527104635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1975839.3339364771</v>
      </c>
      <c r="D326" s="516">
        <f t="shared" ca="1" si="36"/>
        <v>707098.11140051973</v>
      </c>
      <c r="E326" s="516">
        <f t="shared" ca="1" si="37"/>
        <v>1268741.2225359573</v>
      </c>
      <c r="F326" s="516">
        <f t="shared" ca="1" si="38"/>
        <v>129272448.57448307</v>
      </c>
      <c r="G326" s="517">
        <v>53579</v>
      </c>
      <c r="H326" s="516">
        <f t="shared" ca="1" si="39"/>
        <v>3535.4905570025985</v>
      </c>
      <c r="I326" s="518">
        <f t="shared" ca="1" si="40"/>
        <v>48561.32260449107</v>
      </c>
      <c r="J326" s="530">
        <f t="shared" ca="1" si="42"/>
        <v>2027936.1470979708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1975839.3339364771</v>
      </c>
      <c r="D327" s="516">
        <f t="shared" ca="1" si="36"/>
        <v>700225.76311178331</v>
      </c>
      <c r="E327" s="516">
        <f t="shared" ca="1" si="37"/>
        <v>1275613.5708246939</v>
      </c>
      <c r="F327" s="516">
        <f t="shared" ca="1" si="38"/>
        <v>127996835.00365837</v>
      </c>
      <c r="G327" s="517">
        <v>53609</v>
      </c>
      <c r="H327" s="516">
        <f t="shared" ca="1" si="39"/>
        <v>3501.1288155589164</v>
      </c>
      <c r="I327" s="518">
        <f t="shared" ca="1" si="40"/>
        <v>46538.081486813899</v>
      </c>
      <c r="J327" s="530">
        <f t="shared" ca="1" si="42"/>
        <v>2025878.54423885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1975839.3339364771</v>
      </c>
      <c r="D328" s="516">
        <f t="shared" ca="1" si="36"/>
        <v>693316.18960314954</v>
      </c>
      <c r="E328" s="516">
        <f t="shared" ca="1" si="37"/>
        <v>1282523.1443333277</v>
      </c>
      <c r="F328" s="516">
        <f t="shared" ca="1" si="38"/>
        <v>126714311.85932504</v>
      </c>
      <c r="G328" s="517">
        <v>53640</v>
      </c>
      <c r="H328" s="516">
        <f t="shared" ca="1" si="39"/>
        <v>3466.5809480157477</v>
      </c>
      <c r="I328" s="518">
        <f t="shared" ca="1" si="40"/>
        <v>47614.822621360909</v>
      </c>
      <c r="J328" s="530">
        <f t="shared" ca="1" si="42"/>
        <v>2026920.7375058536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1975839.3339364771</v>
      </c>
      <c r="D329" s="516">
        <f t="shared" ca="1" si="36"/>
        <v>686369.18923801067</v>
      </c>
      <c r="E329" s="516">
        <f t="shared" ca="1" si="37"/>
        <v>1289470.1446984664</v>
      </c>
      <c r="F329" s="516">
        <f t="shared" ca="1" si="38"/>
        <v>125424841.71462657</v>
      </c>
      <c r="G329" s="517">
        <v>53670</v>
      </c>
      <c r="H329" s="516">
        <f t="shared" ca="1" si="39"/>
        <v>3431.8459461900534</v>
      </c>
      <c r="I329" s="518">
        <f t="shared" ca="1" si="40"/>
        <v>45617.152269357008</v>
      </c>
      <c r="J329" s="530">
        <f t="shared" ca="1" si="42"/>
        <v>2024888.3321520241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1975839.3339364771</v>
      </c>
      <c r="D330" s="516">
        <f t="shared" ca="1" si="36"/>
        <v>679384.55928756064</v>
      </c>
      <c r="E330" s="516">
        <f t="shared" ca="1" si="37"/>
        <v>1296454.7746489164</v>
      </c>
      <c r="F330" s="516">
        <f t="shared" ca="1" si="38"/>
        <v>124128386.93997765</v>
      </c>
      <c r="G330" s="517">
        <v>53701</v>
      </c>
      <c r="H330" s="516">
        <f t="shared" ca="1" si="39"/>
        <v>3396.9227964378033</v>
      </c>
      <c r="I330" s="518">
        <f t="shared" ca="1" si="40"/>
        <v>46658.04111784108</v>
      </c>
      <c r="J330" s="530">
        <f t="shared" ca="1" si="42"/>
        <v>2025894.297850756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1975839.3339364771</v>
      </c>
      <c r="D331" s="516">
        <f t="shared" ca="1" si="36"/>
        <v>672362.09592487896</v>
      </c>
      <c r="E331" s="516">
        <f t="shared" ca="1" si="37"/>
        <v>1303477.2380115981</v>
      </c>
      <c r="F331" s="516">
        <f t="shared" ca="1" si="38"/>
        <v>122824909.70196605</v>
      </c>
      <c r="G331" s="517">
        <v>53732</v>
      </c>
      <c r="H331" s="516">
        <f t="shared" ca="1" si="39"/>
        <v>3361.8104796243947</v>
      </c>
      <c r="I331" s="518">
        <f t="shared" ca="1" si="40"/>
        <v>46175.759941671677</v>
      </c>
      <c r="J331" s="530">
        <f t="shared" ca="1" si="42"/>
        <v>2025376.9043577733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1975839.3339364771</v>
      </c>
      <c r="D332" s="516">
        <f t="shared" ca="1" si="36"/>
        <v>665301.59421898273</v>
      </c>
      <c r="E332" s="516">
        <f t="shared" ca="1" si="37"/>
        <v>1310537.7397174942</v>
      </c>
      <c r="F332" s="516">
        <f t="shared" ca="1" si="38"/>
        <v>121514371.96224855</v>
      </c>
      <c r="G332" s="517">
        <v>53760</v>
      </c>
      <c r="H332" s="516">
        <f t="shared" ca="1" si="39"/>
        <v>3326.5079710949135</v>
      </c>
      <c r="I332" s="518">
        <f t="shared" ca="1" si="40"/>
        <v>41269.169659860592</v>
      </c>
      <c r="J332" s="530">
        <f t="shared" ca="1" si="42"/>
        <v>2020435.0115674327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1975839.3339364771</v>
      </c>
      <c r="D333" s="516">
        <f t="shared" ca="1" si="36"/>
        <v>658202.84812884638</v>
      </c>
      <c r="E333" s="516">
        <f t="shared" ca="1" si="37"/>
        <v>1317636.4858076307</v>
      </c>
      <c r="F333" s="516">
        <f t="shared" ca="1" si="38"/>
        <v>120196735.47644092</v>
      </c>
      <c r="G333" s="517">
        <v>53791</v>
      </c>
      <c r="H333" s="516">
        <f t="shared" ca="1" si="39"/>
        <v>3291.0142406442319</v>
      </c>
      <c r="I333" s="518">
        <f t="shared" ca="1" si="40"/>
        <v>45203.34636995646</v>
      </c>
      <c r="J333" s="530">
        <f t="shared" ca="1" si="42"/>
        <v>2024333.6945470776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1975839.3339364771</v>
      </c>
      <c r="D334" s="516">
        <f t="shared" ca="1" si="36"/>
        <v>651065.65049738833</v>
      </c>
      <c r="E334" s="516">
        <f t="shared" ca="1" si="37"/>
        <v>1324773.6834390888</v>
      </c>
      <c r="F334" s="516">
        <f t="shared" ca="1" si="38"/>
        <v>118871961.79300183</v>
      </c>
      <c r="G334" s="517">
        <v>53821</v>
      </c>
      <c r="H334" s="516">
        <f t="shared" ca="1" si="39"/>
        <v>3255.3282524869414</v>
      </c>
      <c r="I334" s="518">
        <f t="shared" ca="1" si="40"/>
        <v>43270.824771518732</v>
      </c>
      <c r="J334" s="530">
        <f t="shared" ca="1" si="42"/>
        <v>2022365.4869604828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1975839.3339364771</v>
      </c>
      <c r="D335" s="516">
        <f t="shared" ca="1" si="36"/>
        <v>643889.7930454266</v>
      </c>
      <c r="E335" s="516">
        <f t="shared" ca="1" si="37"/>
        <v>1331949.5408910504</v>
      </c>
      <c r="F335" s="516">
        <f t="shared" ca="1" si="38"/>
        <v>117540012.25211078</v>
      </c>
      <c r="G335" s="517">
        <v>53852</v>
      </c>
      <c r="H335" s="516">
        <f t="shared" ca="1" si="39"/>
        <v>3219.4489652271332</v>
      </c>
      <c r="I335" s="518">
        <f t="shared" ca="1" si="40"/>
        <v>44220.369786996678</v>
      </c>
      <c r="J335" s="530">
        <f t="shared" ca="1" si="42"/>
        <v>2023279.1526887009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1975839.3339364771</v>
      </c>
      <c r="D336" s="516">
        <f t="shared" ca="1" si="36"/>
        <v>636675.0663656001</v>
      </c>
      <c r="E336" s="516">
        <f t="shared" ca="1" si="37"/>
        <v>1339164.267570877</v>
      </c>
      <c r="F336" s="516">
        <f t="shared" ca="1" si="38"/>
        <v>116200847.9845399</v>
      </c>
      <c r="G336" s="517">
        <v>53882</v>
      </c>
      <c r="H336" s="516">
        <f t="shared" ca="1" si="39"/>
        <v>3183.3753318280005</v>
      </c>
      <c r="I336" s="518">
        <f t="shared" ca="1" si="40"/>
        <v>42314.404410759875</v>
      </c>
      <c r="J336" s="530">
        <f t="shared" ca="1" si="42"/>
        <v>2021337.1136790649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1975839.3339364771</v>
      </c>
      <c r="D337" s="516">
        <f t="shared" ca="1" si="36"/>
        <v>629421.25991625781</v>
      </c>
      <c r="E337" s="516">
        <f t="shared" ca="1" si="37"/>
        <v>1346418.0740202193</v>
      </c>
      <c r="F337" s="516">
        <f t="shared" ca="1" si="38"/>
        <v>114854429.91051967</v>
      </c>
      <c r="G337" s="517">
        <v>53913</v>
      </c>
      <c r="H337" s="516">
        <f t="shared" ca="1" si="39"/>
        <v>3147.106299581289</v>
      </c>
      <c r="I337" s="518">
        <f t="shared" ca="1" si="40"/>
        <v>43226.715450248841</v>
      </c>
      <c r="J337" s="530">
        <f t="shared" ca="1" si="42"/>
        <v>2022213.1556863072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1975839.3339364771</v>
      </c>
      <c r="D338" s="516">
        <f t="shared" ca="1" si="36"/>
        <v>622128.16201531491</v>
      </c>
      <c r="E338" s="516">
        <f t="shared" ca="1" si="37"/>
        <v>1353711.1719211622</v>
      </c>
      <c r="F338" s="516">
        <f t="shared" ca="1" si="38"/>
        <v>113500718.73859851</v>
      </c>
      <c r="G338" s="517">
        <v>53944</v>
      </c>
      <c r="H338" s="516">
        <f t="shared" ca="1" si="39"/>
        <v>3110.6408100765748</v>
      </c>
      <c r="I338" s="518">
        <f t="shared" ca="1" si="40"/>
        <v>42725.847926713315</v>
      </c>
      <c r="J338" s="530">
        <f t="shared" ca="1" si="42"/>
        <v>2021675.822673267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1975839.3339364771</v>
      </c>
      <c r="D339" s="516">
        <f t="shared" ca="1" si="36"/>
        <v>614795.55983407528</v>
      </c>
      <c r="E339" s="516">
        <f t="shared" ca="1" si="37"/>
        <v>1361043.7741024019</v>
      </c>
      <c r="F339" s="516">
        <f t="shared" ca="1" si="38"/>
        <v>112139674.96449611</v>
      </c>
      <c r="G339" s="517">
        <v>53974</v>
      </c>
      <c r="H339" s="516">
        <f t="shared" ca="1" si="39"/>
        <v>3073.9777991703763</v>
      </c>
      <c r="I339" s="518">
        <f t="shared" ca="1" si="40"/>
        <v>40860.258745895459</v>
      </c>
      <c r="J339" s="530">
        <f t="shared" ca="1" si="42"/>
        <v>2019773.570481543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1975839.3339364771</v>
      </c>
      <c r="D340" s="516">
        <f t="shared" ca="1" si="36"/>
        <v>607423.23939102062</v>
      </c>
      <c r="E340" s="516">
        <f t="shared" ca="1" si="37"/>
        <v>1368416.0945454566</v>
      </c>
      <c r="F340" s="516">
        <f t="shared" ca="1" si="38"/>
        <v>110771258.86995065</v>
      </c>
      <c r="G340" s="517">
        <v>54005</v>
      </c>
      <c r="H340" s="516">
        <f t="shared" ca="1" si="39"/>
        <v>3037.1161969551031</v>
      </c>
      <c r="I340" s="518">
        <f t="shared" ca="1" si="40"/>
        <v>41715.959086792544</v>
      </c>
      <c r="J340" s="530">
        <f t="shared" ca="1" si="42"/>
        <v>2020592.4092202247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1975839.3339364771</v>
      </c>
      <c r="D341" s="516">
        <f t="shared" ca="1" si="36"/>
        <v>600010.98554556607</v>
      </c>
      <c r="E341" s="516">
        <f t="shared" ca="1" si="37"/>
        <v>1375828.348390911</v>
      </c>
      <c r="F341" s="516">
        <f t="shared" ca="1" si="38"/>
        <v>109395430.52155975</v>
      </c>
      <c r="G341" s="517">
        <v>54035</v>
      </c>
      <c r="H341" s="516">
        <f t="shared" ca="1" si="39"/>
        <v>3000.0549277278305</v>
      </c>
      <c r="I341" s="518">
        <f t="shared" ca="1" si="40"/>
        <v>39877.653193182232</v>
      </c>
      <c r="J341" s="530">
        <f t="shared" ca="1" si="42"/>
        <v>2018717.0420573873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1975839.3339364771</v>
      </c>
      <c r="D342" s="516">
        <f t="shared" ca="1" si="36"/>
        <v>592558.58199178195</v>
      </c>
      <c r="E342" s="516">
        <f t="shared" ca="1" si="37"/>
        <v>1383280.7519446951</v>
      </c>
      <c r="F342" s="516">
        <f t="shared" ca="1" si="38"/>
        <v>108012149.76961505</v>
      </c>
      <c r="G342" s="517">
        <v>54066</v>
      </c>
      <c r="H342" s="516">
        <f t="shared" ca="1" si="39"/>
        <v>2962.7929099589096</v>
      </c>
      <c r="I342" s="518">
        <f t="shared" ca="1" si="40"/>
        <v>40695.10015402022</v>
      </c>
      <c r="J342" s="530">
        <f t="shared" ca="1" si="42"/>
        <v>2019497.2270004561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1975839.3339364771</v>
      </c>
      <c r="D343" s="516">
        <f t="shared" ca="1" si="36"/>
        <v>585065.81125208153</v>
      </c>
      <c r="E343" s="516">
        <f t="shared" ca="1" si="37"/>
        <v>1390773.5226843955</v>
      </c>
      <c r="F343" s="516">
        <f t="shared" ca="1" si="38"/>
        <v>106621376.24693066</v>
      </c>
      <c r="G343" s="517">
        <v>54097</v>
      </c>
      <c r="H343" s="516">
        <f t="shared" ca="1" si="39"/>
        <v>2925.3290562604075</v>
      </c>
      <c r="I343" s="518">
        <f t="shared" ca="1" si="40"/>
        <v>40180.519714296795</v>
      </c>
      <c r="J343" s="530">
        <f t="shared" ca="1" si="42"/>
        <v>2018945.1827070343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1975839.3339364771</v>
      </c>
      <c r="D344" s="516">
        <f t="shared" ca="1" si="36"/>
        <v>577532.4546708744</v>
      </c>
      <c r="E344" s="516">
        <f t="shared" ca="1" si="37"/>
        <v>1398306.8792656027</v>
      </c>
      <c r="F344" s="516">
        <f t="shared" ca="1" si="38"/>
        <v>105223069.36766505</v>
      </c>
      <c r="G344" s="517">
        <v>54126</v>
      </c>
      <c r="H344" s="516">
        <f t="shared" ca="1" si="39"/>
        <v>2887.6622733543718</v>
      </c>
      <c r="I344" s="518">
        <f t="shared" ca="1" si="40"/>
        <v>37104.238933931869</v>
      </c>
      <c r="J344" s="530">
        <f t="shared" ca="1" si="42"/>
        <v>2015831.2351437632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1975839.3339364771</v>
      </c>
      <c r="D345" s="516">
        <f t="shared" ca="1" si="36"/>
        <v>569958.29240818578</v>
      </c>
      <c r="E345" s="516">
        <f t="shared" ca="1" si="37"/>
        <v>1405881.0415282913</v>
      </c>
      <c r="F345" s="516">
        <f t="shared" ca="1" si="38"/>
        <v>103817188.32613677</v>
      </c>
      <c r="G345" s="517">
        <v>54157</v>
      </c>
      <c r="H345" s="516">
        <f t="shared" ca="1" si="39"/>
        <v>2849.7914620409288</v>
      </c>
      <c r="I345" s="518">
        <f t="shared" ca="1" si="40"/>
        <v>39142.981804771392</v>
      </c>
      <c r="J345" s="530">
        <f t="shared" ca="1" si="42"/>
        <v>2017832.1072032894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1975839.3339364771</v>
      </c>
      <c r="D346" s="516">
        <f t="shared" ca="1" si="36"/>
        <v>562343.10343324079</v>
      </c>
      <c r="E346" s="516">
        <f t="shared" ca="1" si="37"/>
        <v>1413496.2305032364</v>
      </c>
      <c r="F346" s="516">
        <f t="shared" ca="1" si="38"/>
        <v>102403692.09563354</v>
      </c>
      <c r="G346" s="517">
        <v>54187</v>
      </c>
      <c r="H346" s="516">
        <f t="shared" ca="1" si="39"/>
        <v>2811.7155171662039</v>
      </c>
      <c r="I346" s="518">
        <f t="shared" ca="1" si="40"/>
        <v>37374.187797409235</v>
      </c>
      <c r="J346" s="530">
        <f t="shared" ca="1" si="42"/>
        <v>2016025.2372510526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1975839.3339364771</v>
      </c>
      <c r="D347" s="516">
        <f t="shared" ca="1" si="36"/>
        <v>554686.66551801504</v>
      </c>
      <c r="E347" s="516">
        <f t="shared" ca="1" si="37"/>
        <v>1421152.6684184619</v>
      </c>
      <c r="F347" s="516">
        <f t="shared" ca="1" si="38"/>
        <v>100982539.42721507</v>
      </c>
      <c r="G347" s="517">
        <v>54218</v>
      </c>
      <c r="H347" s="516">
        <f t="shared" ca="1" si="39"/>
        <v>2773.4333275900754</v>
      </c>
      <c r="I347" s="518">
        <f t="shared" ca="1" si="40"/>
        <v>38094.173459575672</v>
      </c>
      <c r="J347" s="530">
        <f t="shared" ca="1" si="42"/>
        <v>2016706.9407236429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1975839.3339364771</v>
      </c>
      <c r="D348" s="516">
        <f t="shared" ca="1" si="36"/>
        <v>546988.75523074833</v>
      </c>
      <c r="E348" s="516">
        <f t="shared" ca="1" si="37"/>
        <v>1428850.5787057288</v>
      </c>
      <c r="F348" s="516">
        <f t="shared" ca="1" si="38"/>
        <v>99553688.848509341</v>
      </c>
      <c r="G348" s="517">
        <v>54248</v>
      </c>
      <c r="H348" s="516">
        <f t="shared" ca="1" si="39"/>
        <v>2734.9437761537415</v>
      </c>
      <c r="I348" s="518">
        <f t="shared" ca="1" si="40"/>
        <v>36353.714193797423</v>
      </c>
      <c r="J348" s="530">
        <f t="shared" ca="1" si="42"/>
        <v>2014927.9919064282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1975839.3339364771</v>
      </c>
      <c r="D349" s="516">
        <f t="shared" ca="1" si="36"/>
        <v>539249.14792942558</v>
      </c>
      <c r="E349" s="516">
        <f t="shared" ca="1" si="37"/>
        <v>1436590.1860070515</v>
      </c>
      <c r="F349" s="516">
        <f t="shared" ca="1" si="38"/>
        <v>98117098.662502289</v>
      </c>
      <c r="G349" s="517">
        <v>54279</v>
      </c>
      <c r="H349" s="516">
        <f t="shared" ca="1" si="39"/>
        <v>2696.2457396471277</v>
      </c>
      <c r="I349" s="518">
        <f t="shared" ca="1" si="40"/>
        <v>37033.972251645471</v>
      </c>
      <c r="J349" s="530">
        <f t="shared" ca="1" si="42"/>
        <v>2015569.5519277698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1975839.3339364771</v>
      </c>
      <c r="D350" s="516">
        <f t="shared" ca="1" si="36"/>
        <v>531467.61775522074</v>
      </c>
      <c r="E350" s="516">
        <f t="shared" ca="1" si="37"/>
        <v>1444371.7161812563</v>
      </c>
      <c r="F350" s="516">
        <f t="shared" ca="1" si="38"/>
        <v>96672726.946321025</v>
      </c>
      <c r="G350" s="517">
        <v>54310</v>
      </c>
      <c r="H350" s="516">
        <f t="shared" ca="1" si="39"/>
        <v>2657.3380887761036</v>
      </c>
      <c r="I350" s="518">
        <f t="shared" ca="1" si="40"/>
        <v>36499.56070245085</v>
      </c>
      <c r="J350" s="530">
        <f t="shared" ca="1" si="42"/>
        <v>2014996.2327277041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1975839.3339364771</v>
      </c>
      <c r="D351" s="516">
        <f t="shared" ca="1" si="36"/>
        <v>523643.93762590556</v>
      </c>
      <c r="E351" s="516">
        <f t="shared" ca="1" si="37"/>
        <v>1452195.3963105716</v>
      </c>
      <c r="F351" s="516">
        <f t="shared" ca="1" si="38"/>
        <v>95220531.550010458</v>
      </c>
      <c r="G351" s="517">
        <v>54340</v>
      </c>
      <c r="H351" s="516">
        <f t="shared" ca="1" si="39"/>
        <v>2618.2196881295276</v>
      </c>
      <c r="I351" s="518">
        <f t="shared" ca="1" si="40"/>
        <v>34802.181700675559</v>
      </c>
      <c r="J351" s="530">
        <f t="shared" ca="1" si="42"/>
        <v>2013259.7353252822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1975839.3339364771</v>
      </c>
      <c r="D352" s="516">
        <f t="shared" ca="1" si="36"/>
        <v>515777.87922922336</v>
      </c>
      <c r="E352" s="516">
        <f t="shared" ca="1" si="37"/>
        <v>1460061.4547072537</v>
      </c>
      <c r="F352" s="516">
        <f t="shared" ca="1" si="38"/>
        <v>93760470.095303208</v>
      </c>
      <c r="G352" s="517">
        <v>54371</v>
      </c>
      <c r="H352" s="516">
        <f t="shared" ca="1" si="39"/>
        <v>2578.8893961461167</v>
      </c>
      <c r="I352" s="518">
        <f t="shared" ca="1" si="40"/>
        <v>35422.037736603888</v>
      </c>
      <c r="J352" s="530">
        <f t="shared" ca="1" si="42"/>
        <v>2013840.2610692272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1975839.3339364771</v>
      </c>
      <c r="D353" s="516">
        <f t="shared" ca="1" si="36"/>
        <v>507869.21301622572</v>
      </c>
      <c r="E353" s="516">
        <f t="shared" ca="1" si="37"/>
        <v>1467970.1209202514</v>
      </c>
      <c r="F353" s="516">
        <f t="shared" ca="1" si="38"/>
        <v>92292499.974382952</v>
      </c>
      <c r="G353" s="517">
        <v>54401</v>
      </c>
      <c r="H353" s="516">
        <f t="shared" ca="1" si="39"/>
        <v>2539.3460650811285</v>
      </c>
      <c r="I353" s="518">
        <f t="shared" ca="1" si="40"/>
        <v>33753.769234309155</v>
      </c>
      <c r="J353" s="530">
        <f t="shared" ca="1" si="42"/>
        <v>2012132.4492358675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1975839.3339364771</v>
      </c>
      <c r="D354" s="516">
        <f t="shared" ca="1" si="36"/>
        <v>499917.70819457434</v>
      </c>
      <c r="E354" s="516">
        <f t="shared" ca="1" si="37"/>
        <v>1475921.6257419027</v>
      </c>
      <c r="F354" s="516">
        <f t="shared" ca="1" si="38"/>
        <v>90816578.348641053</v>
      </c>
      <c r="G354" s="517">
        <v>54432</v>
      </c>
      <c r="H354" s="516">
        <f t="shared" ca="1" si="39"/>
        <v>2499.5885409728717</v>
      </c>
      <c r="I354" s="518">
        <f t="shared" ca="1" si="40"/>
        <v>34332.809990470458</v>
      </c>
      <c r="J354" s="530">
        <f t="shared" ca="1" si="42"/>
        <v>2012671.7324679205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1975839.3339364771</v>
      </c>
      <c r="D355" s="516">
        <f t="shared" ca="1" si="36"/>
        <v>491923.13272180571</v>
      </c>
      <c r="E355" s="516">
        <f t="shared" ca="1" si="37"/>
        <v>1483916.2012146714</v>
      </c>
      <c r="F355" s="516">
        <f t="shared" ca="1" si="38"/>
        <v>89332662.147426382</v>
      </c>
      <c r="G355" s="517">
        <v>54463</v>
      </c>
      <c r="H355" s="516">
        <f t="shared" ca="1" si="39"/>
        <v>2459.6156636090286</v>
      </c>
      <c r="I355" s="518">
        <f t="shared" ca="1" si="40"/>
        <v>33783.767145694474</v>
      </c>
      <c r="J355" s="530">
        <f t="shared" ca="1" si="42"/>
        <v>2012082.7167457805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1975839.3339364771</v>
      </c>
      <c r="D356" s="516">
        <f t="shared" ca="1" si="36"/>
        <v>483885.25329855958</v>
      </c>
      <c r="E356" s="516">
        <f t="shared" ca="1" si="37"/>
        <v>1491954.0806379174</v>
      </c>
      <c r="F356" s="516">
        <f t="shared" ca="1" si="38"/>
        <v>87840708.066788465</v>
      </c>
      <c r="G356" s="517">
        <v>54491</v>
      </c>
      <c r="H356" s="516">
        <f t="shared" ca="1" si="39"/>
        <v>2419.4262664927978</v>
      </c>
      <c r="I356" s="518">
        <f t="shared" ca="1" si="40"/>
        <v>30015.77448153526</v>
      </c>
      <c r="J356" s="530">
        <f t="shared" ca="1" si="42"/>
        <v>2008274.5346845051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1975839.3339364771</v>
      </c>
      <c r="D357" s="516">
        <f t="shared" ca="1" si="36"/>
        <v>475803.83536177088</v>
      </c>
      <c r="E357" s="516">
        <f t="shared" ca="1" si="37"/>
        <v>1500035.4985747063</v>
      </c>
      <c r="F357" s="516">
        <f t="shared" ca="1" si="38"/>
        <v>86340672.568213761</v>
      </c>
      <c r="G357" s="517">
        <v>54522</v>
      </c>
      <c r="H357" s="516">
        <f t="shared" ca="1" si="39"/>
        <v>2379.0191768088544</v>
      </c>
      <c r="I357" s="518">
        <f t="shared" ca="1" si="40"/>
        <v>32676.743400845302</v>
      </c>
      <c r="J357" s="530">
        <f t="shared" ca="1" si="42"/>
        <v>2010895.0965141312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1975839.3339364771</v>
      </c>
      <c r="D358" s="516">
        <f t="shared" ca="1" si="36"/>
        <v>467678.64307782456</v>
      </c>
      <c r="E358" s="516">
        <f t="shared" ca="1" si="37"/>
        <v>1508160.6908586526</v>
      </c>
      <c r="F358" s="516">
        <f t="shared" ca="1" si="38"/>
        <v>84832511.877355114</v>
      </c>
      <c r="G358" s="517">
        <v>54552</v>
      </c>
      <c r="H358" s="516">
        <f t="shared" ca="1" si="39"/>
        <v>2338.3932153891228</v>
      </c>
      <c r="I358" s="518">
        <f t="shared" ca="1" si="40"/>
        <v>31082.642124556951</v>
      </c>
      <c r="J358" s="530">
        <f t="shared" ca="1" si="42"/>
        <v>2009260.3692764232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1975839.3339364771</v>
      </c>
      <c r="D359" s="516">
        <f t="shared" ca="1" si="36"/>
        <v>459509.43933567352</v>
      </c>
      <c r="E359" s="516">
        <f t="shared" ca="1" si="37"/>
        <v>1516329.8946008035</v>
      </c>
      <c r="F359" s="516">
        <f t="shared" ca="1" si="38"/>
        <v>83316181.982754305</v>
      </c>
      <c r="G359" s="517">
        <v>54583</v>
      </c>
      <c r="H359" s="516">
        <f t="shared" ca="1" si="39"/>
        <v>2297.5471966783675</v>
      </c>
      <c r="I359" s="518">
        <f t="shared" ca="1" si="40"/>
        <v>31557.694418376097</v>
      </c>
      <c r="J359" s="530">
        <f t="shared" ca="1" si="42"/>
        <v>2009694.5755515315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1975839.3339364771</v>
      </c>
      <c r="D360" s="516">
        <f t="shared" ca="1" si="36"/>
        <v>451295.98573991918</v>
      </c>
      <c r="E360" s="516">
        <f t="shared" ca="1" si="37"/>
        <v>1524543.348196558</v>
      </c>
      <c r="F360" s="516">
        <f t="shared" ca="1" si="38"/>
        <v>81791638.634557754</v>
      </c>
      <c r="G360" s="517">
        <v>54613</v>
      </c>
      <c r="H360" s="516">
        <f t="shared" ca="1" si="39"/>
        <v>2256.4799286995958</v>
      </c>
      <c r="I360" s="518">
        <f t="shared" ca="1" si="40"/>
        <v>29993.825513791544</v>
      </c>
      <c r="J360" s="530">
        <f t="shared" ca="1" si="42"/>
        <v>2008089.6393789682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1975839.3339364771</v>
      </c>
      <c r="D361" s="516">
        <f t="shared" ca="1" si="36"/>
        <v>443038.0426038545</v>
      </c>
      <c r="E361" s="516">
        <f t="shared" ca="1" si="37"/>
        <v>1532801.2913326225</v>
      </c>
      <c r="F361" s="516">
        <f t="shared" ca="1" si="38"/>
        <v>80258837.343225136</v>
      </c>
      <c r="G361" s="517">
        <v>54644</v>
      </c>
      <c r="H361" s="516">
        <f t="shared" ca="1" si="39"/>
        <v>2215.1902130192725</v>
      </c>
      <c r="I361" s="518">
        <f t="shared" ca="1" si="40"/>
        <v>30426.489572055481</v>
      </c>
      <c r="J361" s="530">
        <f t="shared" ca="1" si="42"/>
        <v>2008481.0137215517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1975839.3339364771</v>
      </c>
      <c r="D362" s="516">
        <f t="shared" ca="1" si="36"/>
        <v>434735.36894246947</v>
      </c>
      <c r="E362" s="516">
        <f t="shared" ca="1" si="37"/>
        <v>1541103.9649940077</v>
      </c>
      <c r="F362" s="516">
        <f t="shared" ca="1" si="38"/>
        <v>78717733.378231123</v>
      </c>
      <c r="G362" s="517">
        <v>54675</v>
      </c>
      <c r="H362" s="516">
        <f t="shared" ca="1" si="39"/>
        <v>2173.6768447123472</v>
      </c>
      <c r="I362" s="518">
        <f t="shared" ca="1" si="40"/>
        <v>29856.287491679748</v>
      </c>
      <c r="J362" s="530">
        <f t="shared" ca="1" si="42"/>
        <v>2007869.2982728691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1975839.3339364771</v>
      </c>
      <c r="D363" s="516">
        <f t="shared" ca="1" si="36"/>
        <v>426387.72246541857</v>
      </c>
      <c r="E363" s="516">
        <f t="shared" ca="1" si="37"/>
        <v>1549451.6114710586</v>
      </c>
      <c r="F363" s="516">
        <f t="shared" ca="1" si="38"/>
        <v>77168281.766760066</v>
      </c>
      <c r="G363" s="517">
        <v>54705</v>
      </c>
      <c r="H363" s="516">
        <f t="shared" ca="1" si="39"/>
        <v>2131.9386123270929</v>
      </c>
      <c r="I363" s="518">
        <f t="shared" ca="1" si="40"/>
        <v>28338.384016163203</v>
      </c>
      <c r="J363" s="530">
        <f t="shared" ca="1" si="42"/>
        <v>2006309.6565649672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1975839.3339364771</v>
      </c>
      <c r="D364" s="516">
        <f t="shared" ca="1" si="36"/>
        <v>417994.85956995038</v>
      </c>
      <c r="E364" s="516">
        <f t="shared" ca="1" si="37"/>
        <v>1557844.4743665266</v>
      </c>
      <c r="F364" s="516">
        <f t="shared" ca="1" si="38"/>
        <v>75610437.292393535</v>
      </c>
      <c r="G364" s="517">
        <v>54736</v>
      </c>
      <c r="H364" s="516">
        <f t="shared" ca="1" si="39"/>
        <v>2089.974297849752</v>
      </c>
      <c r="I364" s="518">
        <f t="shared" ca="1" si="40"/>
        <v>28706.600817234743</v>
      </c>
      <c r="J364" s="530">
        <f t="shared" ca="1" si="42"/>
        <v>2006635.9090515615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1975839.3339364771</v>
      </c>
      <c r="D365" s="516">
        <f t="shared" ca="1" si="36"/>
        <v>409556.53533379833</v>
      </c>
      <c r="E365" s="516">
        <f t="shared" ca="1" si="37"/>
        <v>1566282.7986026788</v>
      </c>
      <c r="F365" s="516">
        <f t="shared" ca="1" si="38"/>
        <v>74044154.49379085</v>
      </c>
      <c r="G365" s="517">
        <v>54766</v>
      </c>
      <c r="H365" s="516">
        <f t="shared" ca="1" si="39"/>
        <v>2047.7826766689916</v>
      </c>
      <c r="I365" s="518">
        <f t="shared" ca="1" si="40"/>
        <v>27219.757425261669</v>
      </c>
      <c r="J365" s="530">
        <f t="shared" ca="1" si="42"/>
        <v>2005106.8740384078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1975839.3339364771</v>
      </c>
      <c r="D366" s="516">
        <f t="shared" ca="1" si="36"/>
        <v>401072.50350803381</v>
      </c>
      <c r="E366" s="516">
        <f t="shared" ca="1" si="37"/>
        <v>1574766.8304284434</v>
      </c>
      <c r="F366" s="516">
        <f t="shared" ca="1" si="38"/>
        <v>72469387.663362414</v>
      </c>
      <c r="G366" s="517">
        <v>54797</v>
      </c>
      <c r="H366" s="516">
        <f t="shared" ca="1" si="39"/>
        <v>2005.3625175401692</v>
      </c>
      <c r="I366" s="518">
        <f t="shared" ca="1" si="40"/>
        <v>27544.425471690192</v>
      </c>
      <c r="J366" s="530">
        <f t="shared" ca="1" si="42"/>
        <v>2005389.1219257074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1975839.3339364771</v>
      </c>
      <c r="D367" s="516">
        <f t="shared" ca="1" si="36"/>
        <v>392542.51650987973</v>
      </c>
      <c r="E367" s="516">
        <f t="shared" ca="1" si="37"/>
        <v>1583296.8174265972</v>
      </c>
      <c r="F367" s="516">
        <f t="shared" ca="1" si="38"/>
        <v>70886090.845935822</v>
      </c>
      <c r="G367" s="517">
        <v>54828</v>
      </c>
      <c r="H367" s="516">
        <f t="shared" ca="1" si="39"/>
        <v>1962.7125825493986</v>
      </c>
      <c r="I367" s="518">
        <f t="shared" ca="1" si="40"/>
        <v>26958.612210770814</v>
      </c>
      <c r="J367" s="530">
        <f t="shared" ca="1" si="42"/>
        <v>2004760.6587297972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1975839.3339364771</v>
      </c>
      <c r="D368" s="516">
        <f t="shared" ref="D368:D407" ca="1" si="44">+F367*(($H$6/100)/$H$9)</f>
        <v>383966.32541548571</v>
      </c>
      <c r="E368" s="516">
        <f t="shared" ref="E368:E407" ca="1" si="45">+C368-D368</f>
        <v>1591873.0085209913</v>
      </c>
      <c r="F368" s="516">
        <f t="shared" ref="F368:F407" ca="1" si="46">IF(F367&lt;1,0,+F367-E368)</f>
        <v>69294217.837414831</v>
      </c>
      <c r="G368" s="517">
        <v>54856</v>
      </c>
      <c r="H368" s="516">
        <f t="shared" ref="H368:H407" ca="1" si="47">+D368*$H$7/100</f>
        <v>1919.8316270774285</v>
      </c>
      <c r="I368" s="518">
        <f t="shared" ref="I368:I407" ca="1" si="48">+F367*$R$41*O368</f>
        <v>23817.726524234433</v>
      </c>
      <c r="J368" s="530">
        <f t="shared" ca="1" si="42"/>
        <v>2001576.892087789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1975839.3339364771</v>
      </c>
      <c r="D369" s="516">
        <f t="shared" ca="1" si="44"/>
        <v>375343.67995266366</v>
      </c>
      <c r="E369" s="516">
        <f t="shared" ca="1" si="45"/>
        <v>1600495.6539838135</v>
      </c>
      <c r="F369" s="516">
        <f t="shared" ca="1" si="46"/>
        <v>67693722.183431014</v>
      </c>
      <c r="G369" s="517">
        <v>54887</v>
      </c>
      <c r="H369" s="516">
        <f t="shared" ca="1" si="47"/>
        <v>1876.7183997633183</v>
      </c>
      <c r="I369" s="518">
        <f t="shared" ca="1" si="48"/>
        <v>25777.449035518315</v>
      </c>
      <c r="J369" s="530">
        <f t="shared" ref="J369:J407" ca="1" si="50">+C369+H369+I369</f>
        <v>2003493.5013717588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1975839.3339364771</v>
      </c>
      <c r="D370" s="516">
        <f t="shared" ca="1" si="44"/>
        <v>366674.32849358465</v>
      </c>
      <c r="E370" s="516">
        <f t="shared" ca="1" si="45"/>
        <v>1609165.0054428924</v>
      </c>
      <c r="F370" s="516">
        <f t="shared" ca="1" si="46"/>
        <v>66084557.177988119</v>
      </c>
      <c r="G370" s="517">
        <v>54917</v>
      </c>
      <c r="H370" s="516">
        <f t="shared" ca="1" si="47"/>
        <v>1833.3716424679233</v>
      </c>
      <c r="I370" s="518">
        <f t="shared" ca="1" si="48"/>
        <v>24369.739986035165</v>
      </c>
      <c r="J370" s="530">
        <f t="shared" ca="1" si="50"/>
        <v>2002042.4455649804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1975839.3339364771</v>
      </c>
      <c r="D371" s="516">
        <f t="shared" ca="1" si="44"/>
        <v>357958.01804743567</v>
      </c>
      <c r="E371" s="516">
        <f t="shared" ca="1" si="45"/>
        <v>1617881.3158890414</v>
      </c>
      <c r="F371" s="516">
        <f t="shared" ca="1" si="46"/>
        <v>64466675.862099081</v>
      </c>
      <c r="G371" s="517">
        <v>54948</v>
      </c>
      <c r="H371" s="516">
        <f t="shared" ca="1" si="47"/>
        <v>1789.7900902371784</v>
      </c>
      <c r="I371" s="518">
        <f t="shared" ca="1" si="48"/>
        <v>24583.455270211576</v>
      </c>
      <c r="J371" s="530">
        <f t="shared" ca="1" si="50"/>
        <v>2002212.579296926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1975839.3339364771</v>
      </c>
      <c r="D372" s="516">
        <f t="shared" ca="1" si="44"/>
        <v>349194.49425303668</v>
      </c>
      <c r="E372" s="516">
        <f t="shared" ca="1" si="45"/>
        <v>1626644.8396834405</v>
      </c>
      <c r="F372" s="516">
        <f t="shared" ca="1" si="46"/>
        <v>62840031.022415638</v>
      </c>
      <c r="G372" s="517">
        <v>54978</v>
      </c>
      <c r="H372" s="516">
        <f t="shared" ca="1" si="47"/>
        <v>1745.9724712651835</v>
      </c>
      <c r="I372" s="518">
        <f t="shared" ca="1" si="48"/>
        <v>23208.003310355667</v>
      </c>
      <c r="J372" s="530">
        <f t="shared" ca="1" si="50"/>
        <v>2000793.3097180978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1975839.3339364771</v>
      </c>
      <c r="D373" s="516">
        <f t="shared" ca="1" si="44"/>
        <v>340383.50137141807</v>
      </c>
      <c r="E373" s="516">
        <f t="shared" ca="1" si="45"/>
        <v>1635455.832565059</v>
      </c>
      <c r="F373" s="516">
        <f t="shared" ca="1" si="46"/>
        <v>61204575.189850576</v>
      </c>
      <c r="G373" s="517">
        <v>55009</v>
      </c>
      <c r="H373" s="516">
        <f t="shared" ca="1" si="47"/>
        <v>1701.9175068570903</v>
      </c>
      <c r="I373" s="518">
        <f t="shared" ca="1" si="48"/>
        <v>23376.491540338615</v>
      </c>
      <c r="J373" s="530">
        <f t="shared" ca="1" si="50"/>
        <v>2000917.7429836728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1975839.3339364771</v>
      </c>
      <c r="D374" s="516">
        <f t="shared" ca="1" si="44"/>
        <v>331524.78227835731</v>
      </c>
      <c r="E374" s="516">
        <f t="shared" ca="1" si="45"/>
        <v>1644314.5516581198</v>
      </c>
      <c r="F374" s="516">
        <f t="shared" ca="1" si="46"/>
        <v>59560260.63819246</v>
      </c>
      <c r="G374" s="517">
        <v>55040</v>
      </c>
      <c r="H374" s="516">
        <f t="shared" ca="1" si="47"/>
        <v>1657.6239113917866</v>
      </c>
      <c r="I374" s="518">
        <f t="shared" ca="1" si="48"/>
        <v>22768.101970624411</v>
      </c>
      <c r="J374" s="530">
        <f t="shared" ca="1" si="50"/>
        <v>2000265.0598184932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1975839.3339364771</v>
      </c>
      <c r="D375" s="516">
        <f t="shared" ca="1" si="44"/>
        <v>322618.07845687581</v>
      </c>
      <c r="E375" s="516">
        <f t="shared" ca="1" si="45"/>
        <v>1653221.2554796012</v>
      </c>
      <c r="F375" s="516">
        <f t="shared" ca="1" si="46"/>
        <v>57907039.382712856</v>
      </c>
      <c r="G375" s="517">
        <v>55070</v>
      </c>
      <c r="H375" s="516">
        <f t="shared" ca="1" si="47"/>
        <v>1613.090392284379</v>
      </c>
      <c r="I375" s="518">
        <f t="shared" ca="1" si="48"/>
        <v>21441.693829749282</v>
      </c>
      <c r="J375" s="530">
        <f t="shared" ca="1" si="50"/>
        <v>1998894.1181585107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1975839.3339364771</v>
      </c>
      <c r="D376" s="516">
        <f t="shared" ca="1" si="44"/>
        <v>313663.12998969463</v>
      </c>
      <c r="E376" s="516">
        <f t="shared" ca="1" si="45"/>
        <v>1662176.2039467825</v>
      </c>
      <c r="F376" s="516">
        <f t="shared" ca="1" si="46"/>
        <v>56244863.178766072</v>
      </c>
      <c r="G376" s="517">
        <v>55101</v>
      </c>
      <c r="H376" s="516">
        <f t="shared" ca="1" si="47"/>
        <v>1568.315649948473</v>
      </c>
      <c r="I376" s="518">
        <f t="shared" ca="1" si="48"/>
        <v>21541.418650369178</v>
      </c>
      <c r="J376" s="530">
        <f t="shared" ca="1" si="50"/>
        <v>1998949.0682367948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1975839.3339364771</v>
      </c>
      <c r="D377" s="516">
        <f t="shared" ca="1" si="44"/>
        <v>304659.67555164959</v>
      </c>
      <c r="E377" s="516">
        <f t="shared" ca="1" si="45"/>
        <v>1671179.6583848274</v>
      </c>
      <c r="F377" s="516">
        <f t="shared" ca="1" si="46"/>
        <v>54573683.520381242</v>
      </c>
      <c r="G377" s="517">
        <v>55131</v>
      </c>
      <c r="H377" s="516">
        <f t="shared" ca="1" si="47"/>
        <v>1523.2983777582479</v>
      </c>
      <c r="I377" s="518">
        <f t="shared" ca="1" si="48"/>
        <v>20248.150744355782</v>
      </c>
      <c r="J377" s="530">
        <f t="shared" ca="1" si="50"/>
        <v>1997610.7830585912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1975839.3339364771</v>
      </c>
      <c r="D378" s="516">
        <f t="shared" ca="1" si="44"/>
        <v>295607.45240206504</v>
      </c>
      <c r="E378" s="516">
        <f t="shared" ca="1" si="45"/>
        <v>1680231.881534412</v>
      </c>
      <c r="F378" s="516">
        <f t="shared" ca="1" si="46"/>
        <v>52893451.63884683</v>
      </c>
      <c r="G378" s="517">
        <v>55162</v>
      </c>
      <c r="H378" s="516">
        <f t="shared" ca="1" si="47"/>
        <v>1478.0372620103253</v>
      </c>
      <c r="I378" s="518">
        <f t="shared" ca="1" si="48"/>
        <v>20301.410269581818</v>
      </c>
      <c r="J378" s="530">
        <f t="shared" ca="1" si="50"/>
        <v>1997618.7814680692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1975839.3339364771</v>
      </c>
      <c r="D379" s="516">
        <f t="shared" ca="1" si="44"/>
        <v>286506.19637708698</v>
      </c>
      <c r="E379" s="516">
        <f t="shared" ca="1" si="45"/>
        <v>1689333.1375593902</v>
      </c>
      <c r="F379" s="516">
        <f t="shared" ca="1" si="46"/>
        <v>51204118.501287438</v>
      </c>
      <c r="G379" s="517">
        <v>55193</v>
      </c>
      <c r="H379" s="516">
        <f t="shared" ca="1" si="47"/>
        <v>1432.5309818854348</v>
      </c>
      <c r="I379" s="518">
        <f t="shared" ca="1" si="48"/>
        <v>19676.364009651017</v>
      </c>
      <c r="J379" s="530">
        <f t="shared" ca="1" si="50"/>
        <v>1996948.2289280137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1975839.3339364771</v>
      </c>
      <c r="D380" s="516">
        <f t="shared" ca="1" si="44"/>
        <v>277355.64188197366</v>
      </c>
      <c r="E380" s="516">
        <f t="shared" ca="1" si="45"/>
        <v>1698483.6920545034</v>
      </c>
      <c r="F380" s="516">
        <f t="shared" ca="1" si="46"/>
        <v>49505634.809232935</v>
      </c>
      <c r="G380" s="517">
        <v>55221</v>
      </c>
      <c r="H380" s="516">
        <f t="shared" ca="1" si="47"/>
        <v>1386.7782094098684</v>
      </c>
      <c r="I380" s="518">
        <f t="shared" ca="1" si="48"/>
        <v>17204.583816432576</v>
      </c>
      <c r="J380" s="530">
        <f t="shared" ca="1" si="50"/>
        <v>1994430.6959623196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1975839.3339364771</v>
      </c>
      <c r="D381" s="516">
        <f t="shared" ca="1" si="44"/>
        <v>268155.52188334509</v>
      </c>
      <c r="E381" s="516">
        <f t="shared" ca="1" si="45"/>
        <v>1707683.8120531319</v>
      </c>
      <c r="F381" s="516">
        <f t="shared" ca="1" si="46"/>
        <v>47797950.997179806</v>
      </c>
      <c r="G381" s="517">
        <v>55252</v>
      </c>
      <c r="H381" s="516">
        <f t="shared" ca="1" si="47"/>
        <v>1340.7776094167255</v>
      </c>
      <c r="I381" s="518">
        <f t="shared" ca="1" si="48"/>
        <v>18416.096149034649</v>
      </c>
      <c r="J381" s="530">
        <f t="shared" ca="1" si="50"/>
        <v>1995596.2076949284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1975839.3339364771</v>
      </c>
      <c r="D382" s="516">
        <f t="shared" ca="1" si="44"/>
        <v>258905.56790139063</v>
      </c>
      <c r="E382" s="516">
        <f t="shared" ca="1" si="45"/>
        <v>1716933.7660350865</v>
      </c>
      <c r="F382" s="516">
        <f t="shared" ca="1" si="46"/>
        <v>46081017.231144719</v>
      </c>
      <c r="G382" s="517">
        <v>55282</v>
      </c>
      <c r="H382" s="516">
        <f t="shared" ca="1" si="47"/>
        <v>1294.5278395069531</v>
      </c>
      <c r="I382" s="518">
        <f t="shared" ca="1" si="48"/>
        <v>17207.262358984728</v>
      </c>
      <c r="J382" s="530">
        <f t="shared" ca="1" si="50"/>
        <v>1994341.1241349687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1975839.3339364771</v>
      </c>
      <c r="D383" s="516">
        <f t="shared" ca="1" si="44"/>
        <v>249605.5100020339</v>
      </c>
      <c r="E383" s="516">
        <f t="shared" ca="1" si="45"/>
        <v>1726233.8239344433</v>
      </c>
      <c r="F383" s="516">
        <f t="shared" ca="1" si="46"/>
        <v>44354783.407210276</v>
      </c>
      <c r="G383" s="517">
        <v>55313</v>
      </c>
      <c r="H383" s="516">
        <f t="shared" ca="1" si="47"/>
        <v>1248.0275500101695</v>
      </c>
      <c r="I383" s="518">
        <f t="shared" ca="1" si="48"/>
        <v>17142.138409985833</v>
      </c>
      <c r="J383" s="530">
        <f t="shared" ca="1" si="50"/>
        <v>1994229.4998964733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1975839.3339364771</v>
      </c>
      <c r="D384" s="516">
        <f t="shared" ca="1" si="44"/>
        <v>240255.07678905566</v>
      </c>
      <c r="E384" s="516">
        <f t="shared" ca="1" si="45"/>
        <v>1735584.2571474214</v>
      </c>
      <c r="F384" s="516">
        <f t="shared" ca="1" si="46"/>
        <v>42619199.150062852</v>
      </c>
      <c r="G384" s="517">
        <v>55343</v>
      </c>
      <c r="H384" s="516">
        <f t="shared" ca="1" si="47"/>
        <v>1201.2753839452782</v>
      </c>
      <c r="I384" s="518">
        <f t="shared" ca="1" si="48"/>
        <v>15967.722026595697</v>
      </c>
      <c r="J384" s="530">
        <f t="shared" ca="1" si="50"/>
        <v>1993008.331347018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1975839.3339364771</v>
      </c>
      <c r="D385" s="516">
        <f t="shared" ca="1" si="44"/>
        <v>230853.99539617379</v>
      </c>
      <c r="E385" s="516">
        <f t="shared" ca="1" si="45"/>
        <v>1744985.3385403033</v>
      </c>
      <c r="F385" s="516">
        <f t="shared" ca="1" si="46"/>
        <v>40874213.811522551</v>
      </c>
      <c r="G385" s="517">
        <v>55374</v>
      </c>
      <c r="H385" s="516">
        <f t="shared" ca="1" si="47"/>
        <v>1154.2699769808689</v>
      </c>
      <c r="I385" s="518">
        <f t="shared" ca="1" si="48"/>
        <v>15854.342083823378</v>
      </c>
      <c r="J385" s="530">
        <f t="shared" ca="1" si="50"/>
        <v>1992847.9459972815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1975839.3339364771</v>
      </c>
      <c r="D386" s="516">
        <f t="shared" ca="1" si="44"/>
        <v>221401.99147908049</v>
      </c>
      <c r="E386" s="516">
        <f t="shared" ca="1" si="45"/>
        <v>1754437.3424573967</v>
      </c>
      <c r="F386" s="516">
        <f t="shared" ca="1" si="46"/>
        <v>39119776.469065152</v>
      </c>
      <c r="G386" s="517">
        <v>55405</v>
      </c>
      <c r="H386" s="516">
        <f t="shared" ca="1" si="47"/>
        <v>1107.0099573954024</v>
      </c>
      <c r="I386" s="518">
        <f t="shared" ca="1" si="48"/>
        <v>15205.207537886388</v>
      </c>
      <c r="J386" s="530">
        <f t="shared" ca="1" si="50"/>
        <v>1992151.551431759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1975839.3339364771</v>
      </c>
      <c r="D387" s="516">
        <f t="shared" ca="1" si="44"/>
        <v>211898.78920743626</v>
      </c>
      <c r="E387" s="516">
        <f t="shared" ca="1" si="45"/>
        <v>1763940.5447290409</v>
      </c>
      <c r="F387" s="516">
        <f t="shared" ca="1" si="46"/>
        <v>37355835.924336113</v>
      </c>
      <c r="G387" s="517">
        <v>55435</v>
      </c>
      <c r="H387" s="516">
        <f t="shared" ca="1" si="47"/>
        <v>1059.4939460371813</v>
      </c>
      <c r="I387" s="518">
        <f t="shared" ca="1" si="48"/>
        <v>14083.119528863454</v>
      </c>
      <c r="J387" s="530">
        <f t="shared" ca="1" si="50"/>
        <v>1990981.9474113777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1975839.3339364771</v>
      </c>
      <c r="D388" s="516">
        <f t="shared" ca="1" si="44"/>
        <v>202344.11125682062</v>
      </c>
      <c r="E388" s="516">
        <f t="shared" ca="1" si="45"/>
        <v>1773495.2226796565</v>
      </c>
      <c r="F388" s="516">
        <f t="shared" ca="1" si="46"/>
        <v>35582340.701656453</v>
      </c>
      <c r="G388" s="517">
        <v>55466</v>
      </c>
      <c r="H388" s="516">
        <f t="shared" ca="1" si="47"/>
        <v>1011.7205562841031</v>
      </c>
      <c r="I388" s="518">
        <f t="shared" ca="1" si="48"/>
        <v>13896.370963853033</v>
      </c>
      <c r="J388" s="530">
        <f t="shared" ca="1" si="50"/>
        <v>1990747.4254566142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1975839.3339364771</v>
      </c>
      <c r="D389" s="516">
        <f t="shared" ca="1" si="44"/>
        <v>192737.67880063911</v>
      </c>
      <c r="E389" s="516">
        <f t="shared" ca="1" si="45"/>
        <v>1783101.6551358378</v>
      </c>
      <c r="F389" s="516">
        <f t="shared" ca="1" si="46"/>
        <v>33799239.046520613</v>
      </c>
      <c r="G389" s="517">
        <v>55496</v>
      </c>
      <c r="H389" s="516">
        <f t="shared" ca="1" si="47"/>
        <v>963.68839400319553</v>
      </c>
      <c r="I389" s="518">
        <f t="shared" ca="1" si="48"/>
        <v>12809.642652596322</v>
      </c>
      <c r="J389" s="530">
        <f t="shared" ca="1" si="50"/>
        <v>1989612.6649830765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1975839.3339364771</v>
      </c>
      <c r="D390" s="516">
        <f t="shared" ca="1" si="44"/>
        <v>183079.21150198666</v>
      </c>
      <c r="E390" s="516">
        <f t="shared" ca="1" si="45"/>
        <v>1792760.1224344904</v>
      </c>
      <c r="F390" s="516">
        <f t="shared" ca="1" si="46"/>
        <v>32006478.924086124</v>
      </c>
      <c r="G390" s="517">
        <v>55527</v>
      </c>
      <c r="H390" s="516">
        <f t="shared" ca="1" si="47"/>
        <v>915.39605750993326</v>
      </c>
      <c r="I390" s="518">
        <f t="shared" ca="1" si="48"/>
        <v>12573.316925305668</v>
      </c>
      <c r="J390" s="530">
        <f t="shared" ca="1" si="50"/>
        <v>1989328.0469192925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1975839.3339364771</v>
      </c>
      <c r="D391" s="516">
        <f t="shared" ca="1" si="44"/>
        <v>173368.4275054665</v>
      </c>
      <c r="E391" s="516">
        <f t="shared" ca="1" si="45"/>
        <v>1802470.9064310105</v>
      </c>
      <c r="F391" s="516">
        <f t="shared" ca="1" si="46"/>
        <v>30204008.017655112</v>
      </c>
      <c r="G391" s="517">
        <v>55558</v>
      </c>
      <c r="H391" s="516">
        <f t="shared" ca="1" si="47"/>
        <v>866.84213752733251</v>
      </c>
      <c r="I391" s="518">
        <f t="shared" ca="1" si="48"/>
        <v>11906.410159760037</v>
      </c>
      <c r="J391" s="530">
        <f t="shared" ca="1" si="50"/>
        <v>1988612.5862337644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1975839.3339364771</v>
      </c>
      <c r="D392" s="516">
        <f t="shared" ca="1" si="44"/>
        <v>163605.0434289652</v>
      </c>
      <c r="E392" s="516">
        <f t="shared" ca="1" si="45"/>
        <v>1812234.2905075119</v>
      </c>
      <c r="F392" s="516">
        <f t="shared" ca="1" si="46"/>
        <v>28391773.727147602</v>
      </c>
      <c r="G392" s="517">
        <v>55587</v>
      </c>
      <c r="H392" s="516">
        <f t="shared" ca="1" si="47"/>
        <v>818.025217144826</v>
      </c>
      <c r="I392" s="518">
        <f t="shared" ca="1" si="48"/>
        <v>10510.994790143977</v>
      </c>
      <c r="J392" s="530">
        <f t="shared" ca="1" si="50"/>
        <v>1987168.3539437659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1975839.3339364771</v>
      </c>
      <c r="D393" s="516">
        <f t="shared" ca="1" si="44"/>
        <v>153788.77435538283</v>
      </c>
      <c r="E393" s="516">
        <f t="shared" ca="1" si="45"/>
        <v>1822050.5595810942</v>
      </c>
      <c r="F393" s="516">
        <f t="shared" ca="1" si="46"/>
        <v>26569723.167566508</v>
      </c>
      <c r="G393" s="517">
        <v>55618</v>
      </c>
      <c r="H393" s="516">
        <f t="shared" ca="1" si="47"/>
        <v>768.94387177691419</v>
      </c>
      <c r="I393" s="518">
        <f t="shared" ca="1" si="48"/>
        <v>10561.739826498906</v>
      </c>
      <c r="J393" s="530">
        <f t="shared" ca="1" si="50"/>
        <v>1987170.0176347529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1975839.3339364771</v>
      </c>
      <c r="D394" s="516">
        <f t="shared" ca="1" si="44"/>
        <v>143919.3338243186</v>
      </c>
      <c r="E394" s="516">
        <f t="shared" ca="1" si="45"/>
        <v>1831920.0001121585</v>
      </c>
      <c r="F394" s="516">
        <f t="shared" ca="1" si="46"/>
        <v>24737803.167454351</v>
      </c>
      <c r="G394" s="517">
        <v>55648</v>
      </c>
      <c r="H394" s="516">
        <f t="shared" ca="1" si="47"/>
        <v>719.59666912159298</v>
      </c>
      <c r="I394" s="518">
        <f t="shared" ca="1" si="48"/>
        <v>9565.1003403239411</v>
      </c>
      <c r="J394" s="530">
        <f t="shared" ca="1" si="50"/>
        <v>1986124.0309459227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1975839.3339364771</v>
      </c>
      <c r="D395" s="516">
        <f t="shared" ca="1" si="44"/>
        <v>133996.43382371106</v>
      </c>
      <c r="E395" s="516">
        <f t="shared" ca="1" si="45"/>
        <v>1841842.9001127661</v>
      </c>
      <c r="F395" s="516">
        <f t="shared" ca="1" si="46"/>
        <v>22895960.267341584</v>
      </c>
      <c r="G395" s="517">
        <v>55679</v>
      </c>
      <c r="H395" s="516">
        <f t="shared" ca="1" si="47"/>
        <v>669.98216911855536</v>
      </c>
      <c r="I395" s="518">
        <f t="shared" ca="1" si="48"/>
        <v>9202.4627782930183</v>
      </c>
      <c r="J395" s="530">
        <f t="shared" ca="1" si="50"/>
        <v>1985711.7788838886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1975839.3339364771</v>
      </c>
      <c r="D396" s="516">
        <f t="shared" ca="1" si="44"/>
        <v>124019.78478143358</v>
      </c>
      <c r="E396" s="516">
        <f t="shared" ca="1" si="45"/>
        <v>1851819.5491550434</v>
      </c>
      <c r="F396" s="516">
        <f t="shared" ca="1" si="46"/>
        <v>21044140.718186542</v>
      </c>
      <c r="G396" s="517">
        <v>55709</v>
      </c>
      <c r="H396" s="516">
        <f t="shared" ca="1" si="47"/>
        <v>620.09892390716789</v>
      </c>
      <c r="I396" s="518">
        <f t="shared" ca="1" si="48"/>
        <v>8242.5456962429707</v>
      </c>
      <c r="J396" s="530">
        <f t="shared" ca="1" si="50"/>
        <v>1984701.9785566272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1975839.3339364771</v>
      </c>
      <c r="D397" s="516">
        <f t="shared" ca="1" si="44"/>
        <v>113989.09555684378</v>
      </c>
      <c r="E397" s="516">
        <f t="shared" ca="1" si="45"/>
        <v>1861850.2383796333</v>
      </c>
      <c r="F397" s="516">
        <f t="shared" ca="1" si="46"/>
        <v>19182290.479806907</v>
      </c>
      <c r="G397" s="517">
        <v>55740</v>
      </c>
      <c r="H397" s="516">
        <f t="shared" ca="1" si="47"/>
        <v>569.94547778421884</v>
      </c>
      <c r="I397" s="518">
        <f t="shared" ca="1" si="48"/>
        <v>7828.4203471653927</v>
      </c>
      <c r="J397" s="530">
        <f t="shared" ca="1" si="50"/>
        <v>1984237.6997614265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1975839.3339364771</v>
      </c>
      <c r="D398" s="516">
        <f t="shared" ca="1" si="44"/>
        <v>103904.07343228742</v>
      </c>
      <c r="E398" s="516">
        <f t="shared" ca="1" si="45"/>
        <v>1871935.2605041896</v>
      </c>
      <c r="F398" s="516">
        <f t="shared" ca="1" si="46"/>
        <v>17310355.219302718</v>
      </c>
      <c r="G398" s="517">
        <v>55771</v>
      </c>
      <c r="H398" s="516">
        <f t="shared" ca="1" si="47"/>
        <v>519.52036716143709</v>
      </c>
      <c r="I398" s="518">
        <f t="shared" ca="1" si="48"/>
        <v>7135.8120584881681</v>
      </c>
      <c r="J398" s="530">
        <f t="shared" ca="1" si="50"/>
        <v>1983494.6663621266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1975839.3339364771</v>
      </c>
      <c r="D399" s="516">
        <f t="shared" ca="1" si="44"/>
        <v>93764.424104556383</v>
      </c>
      <c r="E399" s="516">
        <f t="shared" ca="1" si="45"/>
        <v>1882074.9098319206</v>
      </c>
      <c r="F399" s="516">
        <f t="shared" ca="1" si="46"/>
        <v>15428280.309470797</v>
      </c>
      <c r="G399" s="517">
        <v>55801</v>
      </c>
      <c r="H399" s="516">
        <f t="shared" ca="1" si="47"/>
        <v>468.82212052278192</v>
      </c>
      <c r="I399" s="518">
        <f t="shared" ca="1" si="48"/>
        <v>6231.7278789489783</v>
      </c>
      <c r="J399" s="530">
        <f t="shared" ca="1" si="50"/>
        <v>1982539.8839359488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1975839.3339364771</v>
      </c>
      <c r="D400" s="516">
        <f t="shared" ca="1" si="44"/>
        <v>83569.851676300153</v>
      </c>
      <c r="E400" s="516">
        <f t="shared" ca="1" si="45"/>
        <v>1892269.4822601769</v>
      </c>
      <c r="F400" s="516">
        <f t="shared" ca="1" si="46"/>
        <v>13536010.82721062</v>
      </c>
      <c r="G400" s="517">
        <v>55832</v>
      </c>
      <c r="H400" s="516">
        <f t="shared" ca="1" si="47"/>
        <v>417.84925838150076</v>
      </c>
      <c r="I400" s="518">
        <f t="shared" ca="1" si="48"/>
        <v>5739.3202751231356</v>
      </c>
      <c r="J400" s="530">
        <f t="shared" ca="1" si="50"/>
        <v>1981996.5034699817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1975839.3339364771</v>
      </c>
      <c r="D401" s="516">
        <f t="shared" ca="1" si="44"/>
        <v>73320.058647390862</v>
      </c>
      <c r="E401" s="516">
        <f t="shared" ca="1" si="45"/>
        <v>1902519.2752890862</v>
      </c>
      <c r="F401" s="516">
        <f t="shared" ca="1" si="46"/>
        <v>11633491.551921533</v>
      </c>
      <c r="G401" s="517">
        <v>55862</v>
      </c>
      <c r="H401" s="516">
        <f t="shared" ca="1" si="47"/>
        <v>366.60029323695431</v>
      </c>
      <c r="I401" s="518">
        <f t="shared" ca="1" si="48"/>
        <v>4872.963897795822</v>
      </c>
      <c r="J401" s="530">
        <f t="shared" ca="1" si="50"/>
        <v>1981078.89812751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1975839.3339364771</v>
      </c>
      <c r="D402" s="516">
        <f t="shared" ca="1" si="44"/>
        <v>63014.745906241638</v>
      </c>
      <c r="E402" s="516">
        <f t="shared" ca="1" si="45"/>
        <v>1912824.5880302354</v>
      </c>
      <c r="F402" s="516">
        <f t="shared" ca="1" si="46"/>
        <v>9720666.9638912976</v>
      </c>
      <c r="G402" s="517">
        <v>55893</v>
      </c>
      <c r="H402" s="516">
        <f t="shared" ca="1" si="47"/>
        <v>315.07372953120819</v>
      </c>
      <c r="I402" s="518">
        <f t="shared" ca="1" si="48"/>
        <v>4327.6588573148101</v>
      </c>
      <c r="J402" s="530">
        <f t="shared" ca="1" si="50"/>
        <v>1980482.0665233231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1975839.3339364771</v>
      </c>
      <c r="D403" s="516">
        <f t="shared" ca="1" si="44"/>
        <v>52653.612721077865</v>
      </c>
      <c r="E403" s="516">
        <f t="shared" ca="1" si="45"/>
        <v>1923185.7212153992</v>
      </c>
      <c r="F403" s="516">
        <f t="shared" ca="1" si="46"/>
        <v>7797481.2426758986</v>
      </c>
      <c r="G403" s="517">
        <v>55924</v>
      </c>
      <c r="H403" s="516">
        <f t="shared" ca="1" si="47"/>
        <v>263.26806360538933</v>
      </c>
      <c r="I403" s="518">
        <f t="shared" ca="1" si="48"/>
        <v>3616.0881105675626</v>
      </c>
      <c r="J403" s="530">
        <f t="shared" ca="1" si="50"/>
        <v>1979718.6901106499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1975839.3339364771</v>
      </c>
      <c r="D404" s="516">
        <f t="shared" ca="1" si="44"/>
        <v>42236.356731161119</v>
      </c>
      <c r="E404" s="516">
        <f t="shared" ca="1" si="45"/>
        <v>1933602.9772053161</v>
      </c>
      <c r="F404" s="516">
        <f t="shared" ca="1" si="46"/>
        <v>5863878.265470583</v>
      </c>
      <c r="G404" s="517">
        <v>55952</v>
      </c>
      <c r="H404" s="516">
        <f t="shared" ca="1" si="47"/>
        <v>211.18178365580559</v>
      </c>
      <c r="I404" s="518">
        <f t="shared" ca="1" si="48"/>
        <v>2619.9536975391015</v>
      </c>
      <c r="J404" s="530">
        <f t="shared" ca="1" si="50"/>
        <v>1978670.4694176721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1975839.3339364771</v>
      </c>
      <c r="D405" s="516">
        <f t="shared" ca="1" si="44"/>
        <v>31762.673937965657</v>
      </c>
      <c r="E405" s="516">
        <f t="shared" ca="1" si="45"/>
        <v>1944076.6599985114</v>
      </c>
      <c r="F405" s="516">
        <f t="shared" ca="1" si="46"/>
        <v>3919801.6054720716</v>
      </c>
      <c r="G405" s="517">
        <v>55983</v>
      </c>
      <c r="H405" s="516">
        <f t="shared" ca="1" si="47"/>
        <v>158.81336968982828</v>
      </c>
      <c r="I405" s="518">
        <f t="shared" ca="1" si="48"/>
        <v>2181.3627147550565</v>
      </c>
      <c r="J405" s="530">
        <f t="shared" ca="1" si="50"/>
        <v>1978179.5100209219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1975839.3339364771</v>
      </c>
      <c r="D406" s="516">
        <f t="shared" ca="1" si="44"/>
        <v>21232.258696307053</v>
      </c>
      <c r="E406" s="516">
        <f t="shared" ca="1" si="45"/>
        <v>1954607.0752401701</v>
      </c>
      <c r="F406" s="516">
        <f t="shared" ca="1" si="46"/>
        <v>1965194.5302319014</v>
      </c>
      <c r="G406" s="517">
        <v>56013</v>
      </c>
      <c r="H406" s="516">
        <f t="shared" ca="1" si="47"/>
        <v>106.16129348153527</v>
      </c>
      <c r="I406" s="518">
        <f t="shared" ca="1" si="48"/>
        <v>1411.1285779699456</v>
      </c>
      <c r="J406" s="530">
        <f t="shared" ca="1" si="50"/>
        <v>1977356.6238079285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1975839.3339364771</v>
      </c>
      <c r="D407" s="516">
        <f t="shared" ca="1" si="44"/>
        <v>10644.803705422801</v>
      </c>
      <c r="E407" s="516">
        <f t="shared" ca="1" si="45"/>
        <v>1965194.5302310542</v>
      </c>
      <c r="F407" s="516">
        <f t="shared" ca="1" si="46"/>
        <v>8.4727071225643158E-7</v>
      </c>
      <c r="G407" s="517">
        <v>56044</v>
      </c>
      <c r="H407" s="516">
        <f t="shared" ca="1" si="47"/>
        <v>53.224018527114005</v>
      </c>
      <c r="I407" s="518">
        <f t="shared" ca="1" si="48"/>
        <v>731.05236524626719</v>
      </c>
      <c r="J407" s="530">
        <f t="shared" ca="1" si="50"/>
        <v>1976623.6103202505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6.5565109252929688E-7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711302160.21712685</v>
      </c>
      <c r="D409" s="540">
        <f ca="1">SUM(D47:D407)</f>
        <v>398702999.92145747</v>
      </c>
      <c r="E409" s="539">
        <f ca="1">SUM(E47:E408)</f>
        <v>312599160.29567546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5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'!K47</f>
        <v>6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1757131100.8960769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AFD'!M17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0.82626364678498787</v>
      </c>
      <c r="T5" s="432">
        <f ca="1">+W48*-1</f>
        <v>1451853551.3057129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'!K48</f>
        <v>360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0.17373635321501221</v>
      </c>
      <c r="T6" s="432">
        <f ca="1">+W55*-1</f>
        <v>305277549.5903641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'!K49</f>
        <v>35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'!K50</f>
        <v>2814285.7142857141</v>
      </c>
      <c r="F8" s="414" t="s">
        <v>357</v>
      </c>
      <c r="G8" s="440"/>
      <c r="H8" s="441">
        <f ca="1">ABS(PMT(H6/12/100,H4,H42,,0))</f>
        <v>1851043.9699356642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3514262201.7921538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1967811.9374030863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435556065.39171386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254074371.47849974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1.5472253861586422</v>
      </c>
      <c r="J17" s="460">
        <f ca="1">+SUM(J19:J37)</f>
        <v>0.99699510184680729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254074371.47849974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0.92340246503988443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254074371.47849974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98500000</v>
      </c>
      <c r="I19" s="468">
        <f>+H19/$H$22</f>
        <v>0.52196799302865082</v>
      </c>
      <c r="J19" s="468">
        <f ca="1">+H19/$H$42</f>
        <v>0.33634371373804162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181481693.91321409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'!K10</f>
        <v>65333333.333333336</v>
      </c>
      <c r="I20" s="468">
        <f>+H20/$H$22</f>
        <v>0.34621227287179546</v>
      </c>
      <c r="J20" s="468">
        <f ca="1">+H20/$H$42</f>
        <v>0.2230909234946063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72592677.565285653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'!K4</f>
        <v>24875555.555555567</v>
      </c>
      <c r="I21" s="469">
        <f>+H21/$H$22</f>
        <v>0.13181973409955375</v>
      </c>
      <c r="J21" s="469">
        <f ca="1">+H21/$H$42</f>
        <v>8.4941489714238899E-2</v>
      </c>
      <c r="K21" s="469"/>
      <c r="L21" s="469"/>
      <c r="M21" s="469"/>
      <c r="N21" s="469"/>
      <c r="P21" s="421"/>
      <c r="S21" s="470"/>
      <c r="T21" s="429">
        <f ca="1">SUM(T15:T20)</f>
        <v>1451853551.3057127</v>
      </c>
    </row>
    <row r="22" spans="1:20" ht="19.149999999999999" customHeight="1" thickBot="1">
      <c r="A22" s="413"/>
      <c r="B22" s="471">
        <f ca="1">+H22/$H$42</f>
        <v>0.64437612694688673</v>
      </c>
      <c r="H22" s="472">
        <f>SUM(H19:H21)</f>
        <v>188708888.8888889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'!K11</f>
        <v>2209347.8632337297</v>
      </c>
      <c r="I23" s="474">
        <f t="shared" ref="I23:I31" si="1">+H23/$H$22</f>
        <v>1.1707704264713178E-2</v>
      </c>
      <c r="J23" s="469">
        <f t="shared" ref="J23:J31" ca="1" si="2">+H23/$H$42</f>
        <v>7.544165129535426E-3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'!K5</f>
        <v>2856736.7159264837</v>
      </c>
      <c r="I24" s="474">
        <f t="shared" si="1"/>
        <v>1.513832619516148E-2</v>
      </c>
      <c r="J24" s="469">
        <f t="shared" ca="1" si="2"/>
        <v>9.7547760020967548E-3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'!K12</f>
        <v>7308800.5512595037</v>
      </c>
      <c r="I25" s="474">
        <f t="shared" si="1"/>
        <v>3.8730557920686498E-2</v>
      </c>
      <c r="J25" s="469">
        <f t="shared" ca="1" si="2"/>
        <v>2.4957046907424032E-2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'!K6*D4</f>
        <v>479201.19652888482</v>
      </c>
      <c r="G26" s="466"/>
      <c r="H26" s="467">
        <f>F26/D4</f>
        <v>79866.866088147464</v>
      </c>
      <c r="I26" s="474">
        <f t="shared" si="1"/>
        <v>4.2322789646211519E-4</v>
      </c>
      <c r="J26" s="469">
        <f t="shared" ca="1" si="2"/>
        <v>2.7271795273813579E-4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'!L14*100</f>
        <v>21.165705300128053</v>
      </c>
      <c r="G27" s="466"/>
      <c r="H27" s="467">
        <f ca="1">+F27%*H22</f>
        <v>39941567.297368318</v>
      </c>
      <c r="I27" s="474">
        <f t="shared" ca="1" si="1"/>
        <v>0.21165705300128054</v>
      </c>
      <c r="J27" s="469">
        <f t="shared" ca="1" si="2"/>
        <v>0.13638675205395709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'!K7</f>
        <v>1064891.5478419664</v>
      </c>
      <c r="I28" s="474">
        <f t="shared" si="1"/>
        <v>5.6430386194948699E-3</v>
      </c>
      <c r="J28" s="469">
        <f t="shared" ca="1" si="2"/>
        <v>3.6362393698418111E-3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'!K15</f>
        <v>21198041.975161713</v>
      </c>
      <c r="I29" s="474">
        <f t="shared" ca="1" si="1"/>
        <v>0.11233197386712951</v>
      </c>
      <c r="J29" s="469">
        <f t="shared" ca="1" si="2"/>
        <v>7.2384042252799805E-2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-895662.73740308639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4392827.7522401921</v>
      </c>
      <c r="I30" s="474">
        <f t="shared" ca="1" si="1"/>
        <v>2.3278329802612917E-2</v>
      </c>
      <c r="J30" s="469">
        <f t="shared" ca="1" si="2"/>
        <v>1.4999999999999999E-2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176486.46259691357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'!K8</f>
        <v>2662228.8696049163</v>
      </c>
      <c r="I31" s="474">
        <f t="shared" si="1"/>
        <v>1.4107596548737177E-2</v>
      </c>
      <c r="J31" s="469">
        <f t="shared" ca="1" si="2"/>
        <v>9.0905984246045287E-3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1248635.6625969138</v>
      </c>
    </row>
    <row r="32" spans="1:20" ht="19.149999999999999" customHeight="1" thickBot="1">
      <c r="A32" s="413"/>
      <c r="B32" s="487">
        <f ca="1">+H32/$H$42</f>
        <v>0.27902633809299765</v>
      </c>
      <c r="D32" s="458"/>
      <c r="E32" s="458"/>
      <c r="F32" s="416"/>
      <c r="G32" s="416"/>
      <c r="H32" s="472">
        <f ca="1">SUM(H23:H31)</f>
        <v>81714309.43872498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2320784.8625969132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7.3592636806923017E-2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'!L31*100</f>
        <v>0.91217565286462554</v>
      </c>
      <c r="G34" s="466"/>
      <c r="H34" s="467">
        <f ca="1">(F34%*T4)/D4</f>
        <v>2671353.6818810287</v>
      </c>
      <c r="I34" s="474">
        <f ca="1">+H34/$H$22</f>
        <v>1.415595045686434E-2</v>
      </c>
      <c r="J34" s="469">
        <f ca="1">+H34/$H$42</f>
        <v>9.1217565286462552E-3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'!L28*100</f>
        <v>0.23716566974480258</v>
      </c>
      <c r="G35" s="466"/>
      <c r="H35" s="467">
        <f ca="1">(F35%*T4)/D4</f>
        <v>694551.95728906721</v>
      </c>
      <c r="I35" s="474">
        <f ca="1">+H35/$H$22</f>
        <v>3.680547118784727E-3</v>
      </c>
      <c r="J35" s="469">
        <f ca="1">+H35/$H$42</f>
        <v>2.3716566974480257E-3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'!K29*D4</f>
        <v>2977002.6292725685</v>
      </c>
      <c r="G36" s="466"/>
      <c r="H36" s="467">
        <f>+F36/D4</f>
        <v>496167.1048787614</v>
      </c>
      <c r="I36" s="474">
        <f>+H36/$H$22</f>
        <v>2.6292725679228752E-3</v>
      </c>
      <c r="J36" s="469">
        <f ca="1">+H36/$H$42</f>
        <v>1.6942404740058375E-3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17689912.411016777</v>
      </c>
      <c r="I37" s="474">
        <f ca="1">+H37/$H$22</f>
        <v>9.374180789879237E-2</v>
      </c>
      <c r="J37" s="469">
        <f ca="1">+H37/$H$42</f>
        <v>6.0404983106822907E-2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7.3592636806923017E-2</v>
      </c>
      <c r="F38" s="461"/>
      <c r="G38" s="461"/>
      <c r="H38" s="472">
        <f ca="1">SUM(H34:H37)</f>
        <v>21551985.155065633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291975183.48267949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3.0048981531926558E-3</v>
      </c>
      <c r="G41" s="496"/>
      <c r="H41" s="439">
        <v>880000</v>
      </c>
      <c r="I41" s="496" t="s">
        <v>410</v>
      </c>
      <c r="N41" s="501"/>
      <c r="O41" s="501">
        <f ca="1">+S41*H4</f>
        <v>1261332.7926451752</v>
      </c>
      <c r="R41" s="502">
        <f>H5/1000/30</f>
        <v>1.1999999999999999E-5</v>
      </c>
      <c r="S41" s="503">
        <f ca="1">+R41*H40</f>
        <v>3503.7022017921536</v>
      </c>
    </row>
    <row r="42" spans="1:25" ht="32.450000000000003" customHeight="1" thickBot="1">
      <c r="B42" s="471">
        <f ca="1">+H41/H42</f>
        <v>3.0048981531926558E-3</v>
      </c>
      <c r="F42" s="493" t="s">
        <v>411</v>
      </c>
      <c r="G42" s="504"/>
      <c r="H42" s="505">
        <f ca="1">+H40+H41</f>
        <v>292855183.48267949</v>
      </c>
      <c r="I42" s="504" t="s">
        <v>412</v>
      </c>
      <c r="N42" s="501"/>
      <c r="O42" s="451">
        <f ca="1">+S42*H4</f>
        <v>7708144843942739</v>
      </c>
      <c r="R42" s="492">
        <f>+H41/12</f>
        <v>73333.333333333328</v>
      </c>
      <c r="S42" s="503">
        <f ca="1">+R42*H40</f>
        <v>21411513455396.496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292855183.48267949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1851043.9699356642</v>
      </c>
      <c r="D48" s="516">
        <f t="shared" ref="D48:D111" ca="1" si="4">+F47*(($H$6/100)/$H$9)</f>
        <v>1586298.9105311807</v>
      </c>
      <c r="E48" s="516">
        <f t="shared" ref="E48:E111" ca="1" si="5">+C48-D48</f>
        <v>264745.05940448353</v>
      </c>
      <c r="F48" s="516">
        <f t="shared" ref="F48:F111" ca="1" si="6">IF(F47&lt;1,0,+F47-E48)</f>
        <v>292590438.42327499</v>
      </c>
      <c r="G48" s="517">
        <f>+S40+30</f>
        <v>45116</v>
      </c>
      <c r="H48" s="516">
        <f t="shared" ref="H48:H111" ca="1" si="7">+D48*$H$7/100</f>
        <v>7931.4945526559031</v>
      </c>
      <c r="I48" s="518">
        <f t="shared" ref="I48:I111" ca="1" si="8">+F47*$R$41*O48</f>
        <v>105427.86605376461</v>
      </c>
      <c r="J48" s="519">
        <f ca="1">D48+E48+H48+I48</f>
        <v>1964403.3305420848</v>
      </c>
      <c r="O48" s="422">
        <f>G48-S40</f>
        <v>30</v>
      </c>
      <c r="S48" s="412" t="s">
        <v>378</v>
      </c>
      <c r="T48" s="520">
        <f>+H22</f>
        <v>188708888.8888889</v>
      </c>
      <c r="U48" s="521"/>
      <c r="V48" s="522">
        <f ca="1">-SUM(T48:T54)*D4</f>
        <v>-1451853551.3057129</v>
      </c>
      <c r="W48" s="522">
        <f ca="1">+V48</f>
        <v>-1451853551.3057129</v>
      </c>
      <c r="X48" s="522">
        <f ca="1">+W48+W55</f>
        <v>-1757131100.8960772</v>
      </c>
      <c r="Y48" s="514"/>
    </row>
    <row r="49" spans="2:25" ht="17.45" customHeight="1">
      <c r="B49" s="509">
        <v>2</v>
      </c>
      <c r="C49" s="515">
        <f t="shared" ref="C49:C112" ca="1" si="9">IF(F48&lt;1,0,+$H$8)</f>
        <v>1851043.9699356642</v>
      </c>
      <c r="D49" s="516">
        <f t="shared" ca="1" si="4"/>
        <v>1584864.8747927395</v>
      </c>
      <c r="E49" s="516">
        <f t="shared" ca="1" si="5"/>
        <v>266179.09514292469</v>
      </c>
      <c r="F49" s="516">
        <f t="shared" ca="1" si="6"/>
        <v>292324259.32813209</v>
      </c>
      <c r="G49" s="517">
        <v>45147</v>
      </c>
      <c r="H49" s="516">
        <f t="shared" ca="1" si="7"/>
        <v>7924.3243739636973</v>
      </c>
      <c r="I49" s="518">
        <f t="shared" ca="1" si="8"/>
        <v>108843.64309345829</v>
      </c>
      <c r="J49" s="519">
        <f t="shared" ref="J49:J112" ca="1" si="10">+C49+H49+I49</f>
        <v>1967811.9374030863</v>
      </c>
      <c r="O49" s="422">
        <f t="shared" ref="O49:O112" si="11">+G49-G48</f>
        <v>31</v>
      </c>
      <c r="S49" s="412" t="s">
        <v>430</v>
      </c>
      <c r="T49" s="520">
        <f>+H23</f>
        <v>2209347.8632337297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1851043.9699356642</v>
      </c>
      <c r="D50" s="516">
        <f t="shared" ca="1" si="4"/>
        <v>1583423.0713607157</v>
      </c>
      <c r="E50" s="516">
        <f t="shared" ca="1" si="5"/>
        <v>267620.89857494854</v>
      </c>
      <c r="F50" s="516">
        <f t="shared" ca="1" si="6"/>
        <v>292056638.42955714</v>
      </c>
      <c r="G50" s="517">
        <v>45178</v>
      </c>
      <c r="H50" s="516">
        <f t="shared" ca="1" si="7"/>
        <v>7917.1153568035779</v>
      </c>
      <c r="I50" s="518">
        <f t="shared" ca="1" si="8"/>
        <v>108744.62447006513</v>
      </c>
      <c r="J50" s="519">
        <f t="shared" ca="1" si="10"/>
        <v>1967705.709762533</v>
      </c>
      <c r="O50" s="422">
        <f t="shared" si="11"/>
        <v>31</v>
      </c>
      <c r="S50" s="412" t="s">
        <v>431</v>
      </c>
      <c r="T50" s="520">
        <f>+H25</f>
        <v>7308800.5512595037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1851043.9699356642</v>
      </c>
      <c r="D51" s="516">
        <f t="shared" ca="1" si="4"/>
        <v>1581973.4581601012</v>
      </c>
      <c r="E51" s="516">
        <f t="shared" ca="1" si="5"/>
        <v>269070.51177556301</v>
      </c>
      <c r="F51" s="516">
        <f t="shared" ca="1" si="6"/>
        <v>291787567.91778159</v>
      </c>
      <c r="G51" s="517">
        <v>45208</v>
      </c>
      <c r="H51" s="516">
        <f t="shared" ca="1" si="7"/>
        <v>7909.8672908005065</v>
      </c>
      <c r="I51" s="518">
        <f t="shared" ca="1" si="8"/>
        <v>105140.38983464055</v>
      </c>
      <c r="J51" s="519">
        <f t="shared" ca="1" si="10"/>
        <v>1964094.2270611052</v>
      </c>
      <c r="O51" s="422">
        <f t="shared" si="11"/>
        <v>30</v>
      </c>
      <c r="S51" s="412" t="s">
        <v>432</v>
      </c>
      <c r="T51" s="520">
        <f>+H26</f>
        <v>79866.866088147464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1851043.9699356642</v>
      </c>
      <c r="D52" s="516">
        <f t="shared" ca="1" si="4"/>
        <v>1580515.9928879836</v>
      </c>
      <c r="E52" s="516">
        <f t="shared" ca="1" si="5"/>
        <v>270527.97704768064</v>
      </c>
      <c r="F52" s="516">
        <f t="shared" ca="1" si="6"/>
        <v>291517039.94073391</v>
      </c>
      <c r="G52" s="517">
        <v>45239</v>
      </c>
      <c r="H52" s="516">
        <f t="shared" ca="1" si="7"/>
        <v>7902.5799644399176</v>
      </c>
      <c r="I52" s="518">
        <f t="shared" ca="1" si="8"/>
        <v>108544.97526541475</v>
      </c>
      <c r="J52" s="519">
        <f t="shared" ca="1" si="10"/>
        <v>1967491.5251655187</v>
      </c>
      <c r="O52" s="422">
        <f t="shared" si="11"/>
        <v>31</v>
      </c>
      <c r="S52" s="412" t="s">
        <v>433</v>
      </c>
      <c r="T52" s="520">
        <f ca="1">+H27</f>
        <v>39941567.297368318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1851043.9699356642</v>
      </c>
      <c r="D53" s="516">
        <f t="shared" ca="1" si="4"/>
        <v>1579050.6330123087</v>
      </c>
      <c r="E53" s="516">
        <f t="shared" ca="1" si="5"/>
        <v>271993.33692335547</v>
      </c>
      <c r="F53" s="516">
        <f t="shared" ca="1" si="6"/>
        <v>291245046.60381055</v>
      </c>
      <c r="G53" s="517">
        <v>45269</v>
      </c>
      <c r="H53" s="516">
        <f t="shared" ca="1" si="7"/>
        <v>7895.2531650615438</v>
      </c>
      <c r="I53" s="518">
        <f t="shared" ca="1" si="8"/>
        <v>104946.1343786642</v>
      </c>
      <c r="J53" s="519">
        <f t="shared" ca="1" si="10"/>
        <v>1963885.35747939</v>
      </c>
      <c r="O53" s="422">
        <f t="shared" si="11"/>
        <v>30</v>
      </c>
      <c r="Q53" s="513"/>
      <c r="S53" s="412" t="s">
        <v>393</v>
      </c>
      <c r="T53" s="526">
        <f>+H28</f>
        <v>1064891.5478419664</v>
      </c>
      <c r="V53" s="522"/>
      <c r="Y53" s="514"/>
    </row>
    <row r="54" spans="2:25" ht="17.45" customHeight="1">
      <c r="B54" s="510">
        <v>7</v>
      </c>
      <c r="C54" s="515">
        <f t="shared" ca="1" si="9"/>
        <v>1851043.9699356642</v>
      </c>
      <c r="D54" s="516">
        <f t="shared" ca="1" si="4"/>
        <v>1577577.3357706405</v>
      </c>
      <c r="E54" s="516">
        <f t="shared" ca="1" si="5"/>
        <v>273466.63416502369</v>
      </c>
      <c r="F54" s="516">
        <f t="shared" ca="1" si="6"/>
        <v>290971579.9696455</v>
      </c>
      <c r="G54" s="517">
        <v>45300</v>
      </c>
      <c r="H54" s="516">
        <f t="shared" ca="1" si="7"/>
        <v>7887.8866788532023</v>
      </c>
      <c r="I54" s="518">
        <f t="shared" ca="1" si="8"/>
        <v>108343.1573366175</v>
      </c>
      <c r="J54" s="519">
        <f t="shared" ca="1" si="10"/>
        <v>1967275.0139511351</v>
      </c>
      <c r="O54" s="422">
        <f t="shared" si="11"/>
        <v>31</v>
      </c>
      <c r="S54" s="412" t="s">
        <v>434</v>
      </c>
      <c r="T54" s="526">
        <f>+H31</f>
        <v>2662228.8696049163</v>
      </c>
      <c r="Y54" s="514"/>
    </row>
    <row r="55" spans="2:25" ht="17.45" customHeight="1">
      <c r="B55" s="510">
        <v>8</v>
      </c>
      <c r="C55" s="515">
        <f t="shared" ca="1" si="9"/>
        <v>1851043.9699356642</v>
      </c>
      <c r="D55" s="516">
        <f t="shared" ca="1" si="4"/>
        <v>1576096.0581689132</v>
      </c>
      <c r="E55" s="516">
        <f t="shared" ca="1" si="5"/>
        <v>274947.91176675097</v>
      </c>
      <c r="F55" s="516">
        <f t="shared" ca="1" si="6"/>
        <v>290696632.05787873</v>
      </c>
      <c r="G55" s="517">
        <v>45331</v>
      </c>
      <c r="H55" s="516">
        <f t="shared" ca="1" si="7"/>
        <v>7880.4802908445663</v>
      </c>
      <c r="I55" s="518">
        <f t="shared" ca="1" si="8"/>
        <v>108241.42774870811</v>
      </c>
      <c r="J55" s="519">
        <f t="shared" ca="1" si="10"/>
        <v>1967165.8779752168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-17140420.295558903</v>
      </c>
      <c r="W55" s="522">
        <f ca="1">+SUM(U55:V67)</f>
        <v>-305277549.5903641</v>
      </c>
      <c r="Y55" s="514"/>
    </row>
    <row r="56" spans="2:25" ht="17.45" customHeight="1">
      <c r="B56" s="510">
        <v>9</v>
      </c>
      <c r="C56" s="515">
        <f t="shared" ca="1" si="9"/>
        <v>1851043.9699356642</v>
      </c>
      <c r="D56" s="516">
        <f t="shared" ca="1" si="4"/>
        <v>1574606.7569801765</v>
      </c>
      <c r="E56" s="516">
        <f t="shared" ca="1" si="5"/>
        <v>276437.21295548766</v>
      </c>
      <c r="F56" s="516">
        <f t="shared" ca="1" si="6"/>
        <v>290420194.84492326</v>
      </c>
      <c r="G56" s="517">
        <v>45360</v>
      </c>
      <c r="H56" s="516">
        <f t="shared" ca="1" si="7"/>
        <v>7873.0337849008829</v>
      </c>
      <c r="I56" s="518">
        <f t="shared" ca="1" si="8"/>
        <v>101162.42795614179</v>
      </c>
      <c r="J56" s="519">
        <f t="shared" ca="1" si="10"/>
        <v>1960079.4316767068</v>
      </c>
      <c r="O56" s="422">
        <f t="shared" si="11"/>
        <v>29</v>
      </c>
      <c r="Q56" s="513"/>
      <c r="S56" s="412" t="s">
        <v>387</v>
      </c>
      <c r="T56" s="528">
        <f>+H24</f>
        <v>2856736.7159264837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1851043.9699356642</v>
      </c>
      <c r="D57" s="516">
        <f t="shared" ca="1" si="4"/>
        <v>1573109.3887433344</v>
      </c>
      <c r="E57" s="516">
        <f t="shared" ca="1" si="5"/>
        <v>277934.58119232976</v>
      </c>
      <c r="F57" s="516">
        <f t="shared" ca="1" si="6"/>
        <v>290142260.26373094</v>
      </c>
      <c r="G57" s="517">
        <v>45391</v>
      </c>
      <c r="H57" s="516">
        <f t="shared" ca="1" si="7"/>
        <v>7865.5469437166721</v>
      </c>
      <c r="I57" s="518">
        <f t="shared" ca="1" si="8"/>
        <v>108036.31248231145</v>
      </c>
      <c r="J57" s="519">
        <f t="shared" ca="1" si="10"/>
        <v>1966945.8293616923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-53852303.369660676</v>
      </c>
      <c r="W57" s="523"/>
      <c r="Y57" s="514"/>
    </row>
    <row r="58" spans="2:25" ht="17.45" customHeight="1">
      <c r="B58" s="510">
        <v>11</v>
      </c>
      <c r="C58" s="515">
        <f t="shared" ca="1" si="9"/>
        <v>1851043.9699356642</v>
      </c>
      <c r="D58" s="516">
        <f t="shared" ca="1" si="4"/>
        <v>1571603.9097618761</v>
      </c>
      <c r="E58" s="516">
        <f t="shared" ca="1" si="5"/>
        <v>279440.06017378811</v>
      </c>
      <c r="F58" s="516">
        <f t="shared" ca="1" si="6"/>
        <v>289862820.20355713</v>
      </c>
      <c r="G58" s="517">
        <v>45421</v>
      </c>
      <c r="H58" s="516">
        <f t="shared" ca="1" si="7"/>
        <v>7858.0195488093805</v>
      </c>
      <c r="I58" s="518">
        <f t="shared" ca="1" si="8"/>
        <v>104451.21369494313</v>
      </c>
      <c r="J58" s="519">
        <f t="shared" ca="1" si="10"/>
        <v>1963353.2031794167</v>
      </c>
      <c r="O58" s="422">
        <f t="shared" si="11"/>
        <v>30</v>
      </c>
      <c r="Q58" s="513"/>
      <c r="S58" s="412" t="s">
        <v>437</v>
      </c>
      <c r="T58" s="529">
        <f>+H36</f>
        <v>496167.1048787614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1851043.9699356642</v>
      </c>
      <c r="D59" s="516">
        <f t="shared" ca="1" si="4"/>
        <v>1570090.2761026011</v>
      </c>
      <c r="E59" s="516">
        <f t="shared" ca="1" si="5"/>
        <v>280953.69383306312</v>
      </c>
      <c r="F59" s="516">
        <f t="shared" ca="1" si="6"/>
        <v>289581866.50972408</v>
      </c>
      <c r="G59" s="517">
        <v>45452</v>
      </c>
      <c r="H59" s="516">
        <f t="shared" ca="1" si="7"/>
        <v>7850.4513805130055</v>
      </c>
      <c r="I59" s="518">
        <f t="shared" ca="1" si="8"/>
        <v>107828.96911572324</v>
      </c>
      <c r="J59" s="519">
        <f t="shared" ca="1" si="10"/>
        <v>1966723.3904319003</v>
      </c>
      <c r="O59" s="422">
        <f t="shared" si="11"/>
        <v>31</v>
      </c>
      <c r="Q59" s="513"/>
      <c r="S59" s="412" t="s">
        <v>438</v>
      </c>
      <c r="T59" s="526">
        <f ca="1">+H29*0.4</f>
        <v>8479216.790064685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1851043.9699356642</v>
      </c>
      <c r="D60" s="516">
        <f t="shared" ca="1" si="4"/>
        <v>1568568.4435943388</v>
      </c>
      <c r="E60" s="516">
        <f t="shared" ca="1" si="5"/>
        <v>282475.52634132537</v>
      </c>
      <c r="F60" s="516">
        <f t="shared" ca="1" si="6"/>
        <v>289299390.98338276</v>
      </c>
      <c r="G60" s="517">
        <v>45482</v>
      </c>
      <c r="H60" s="516">
        <f t="shared" ca="1" si="7"/>
        <v>7842.8422179716945</v>
      </c>
      <c r="I60" s="518">
        <f t="shared" ca="1" si="8"/>
        <v>104249.47194350066</v>
      </c>
      <c r="J60" s="519">
        <f t="shared" ca="1" si="10"/>
        <v>1963136.2840971367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1851043.9699356642</v>
      </c>
      <c r="D61" s="516">
        <f t="shared" ca="1" si="4"/>
        <v>1567038.3678266567</v>
      </c>
      <c r="E61" s="516">
        <f t="shared" ca="1" si="5"/>
        <v>284005.60210900754</v>
      </c>
      <c r="F61" s="516">
        <f t="shared" ca="1" si="6"/>
        <v>289015385.38127375</v>
      </c>
      <c r="G61" s="517">
        <v>45513</v>
      </c>
      <c r="H61" s="516">
        <f t="shared" ca="1" si="7"/>
        <v>7835.1918391332838</v>
      </c>
      <c r="I61" s="518">
        <f t="shared" ca="1" si="8"/>
        <v>107619.37344581838</v>
      </c>
      <c r="J61" s="519">
        <f t="shared" ca="1" si="10"/>
        <v>1966498.535220616</v>
      </c>
      <c r="O61" s="422">
        <f t="shared" si="11"/>
        <v>31</v>
      </c>
      <c r="Q61" s="513"/>
      <c r="S61" s="412" t="s">
        <v>440</v>
      </c>
      <c r="T61" s="526">
        <f ca="1">+H30</f>
        <v>4392827.7522401921</v>
      </c>
      <c r="U61" s="514"/>
      <c r="V61" s="522">
        <f ca="1">-SUM(T61:T63)*D4</f>
        <v>-137776440.97954181</v>
      </c>
      <c r="W61" s="523"/>
      <c r="Y61" s="514"/>
    </row>
    <row r="62" spans="2:25" ht="17.45" customHeight="1">
      <c r="B62" s="510">
        <v>15</v>
      </c>
      <c r="C62" s="515">
        <f t="shared" ca="1" si="9"/>
        <v>1851043.9699356642</v>
      </c>
      <c r="D62" s="516">
        <f t="shared" ca="1" si="4"/>
        <v>1565500.0041485662</v>
      </c>
      <c r="E62" s="516">
        <f t="shared" ca="1" si="5"/>
        <v>285543.96578709804</v>
      </c>
      <c r="F62" s="516">
        <f t="shared" ca="1" si="6"/>
        <v>288729841.41548663</v>
      </c>
      <c r="G62" s="517">
        <v>45544</v>
      </c>
      <c r="H62" s="516">
        <f t="shared" ca="1" si="7"/>
        <v>7827.5000207428311</v>
      </c>
      <c r="I62" s="518">
        <f t="shared" ca="1" si="8"/>
        <v>107513.72336183382</v>
      </c>
      <c r="J62" s="519">
        <f t="shared" ca="1" si="10"/>
        <v>1966385.1933182408</v>
      </c>
      <c r="O62" s="422">
        <f t="shared" si="11"/>
        <v>31</v>
      </c>
      <c r="Q62" s="513"/>
      <c r="S62" s="412" t="s">
        <v>441</v>
      </c>
      <c r="T62" s="526">
        <f ca="1">+H37</f>
        <v>17689912.411016777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1851043.9699356642</v>
      </c>
      <c r="D63" s="516">
        <f t="shared" ca="1" si="4"/>
        <v>1563953.3076672193</v>
      </c>
      <c r="E63" s="516">
        <f t="shared" ca="1" si="5"/>
        <v>287090.6622684449</v>
      </c>
      <c r="F63" s="516">
        <f t="shared" ca="1" si="6"/>
        <v>288442750.75321817</v>
      </c>
      <c r="G63" s="517">
        <v>45574</v>
      </c>
      <c r="H63" s="516">
        <f t="shared" ca="1" si="7"/>
        <v>7819.7665383360963</v>
      </c>
      <c r="I63" s="518">
        <f t="shared" ca="1" si="8"/>
        <v>103942.74290957517</v>
      </c>
      <c r="J63" s="519">
        <f t="shared" ca="1" si="10"/>
        <v>1962806.4793835755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1851043.9699356642</v>
      </c>
      <c r="D64" s="516">
        <f t="shared" ca="1" si="4"/>
        <v>1562398.2332465984</v>
      </c>
      <c r="E64" s="516">
        <f t="shared" ca="1" si="5"/>
        <v>288645.73668906582</v>
      </c>
      <c r="F64" s="516">
        <f t="shared" ca="1" si="6"/>
        <v>288154105.01652908</v>
      </c>
      <c r="G64" s="517">
        <v>45605</v>
      </c>
      <c r="H64" s="516">
        <f t="shared" ca="1" si="7"/>
        <v>7811.9911662329923</v>
      </c>
      <c r="I64" s="518">
        <f t="shared" ca="1" si="8"/>
        <v>107300.70328019715</v>
      </c>
      <c r="J64" s="519">
        <f t="shared" ca="1" si="10"/>
        <v>1966156.6643820945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-4167311.7437344035</v>
      </c>
      <c r="W64" s="523"/>
      <c r="Y64" s="514"/>
    </row>
    <row r="65" spans="2:25" ht="17.45" customHeight="1">
      <c r="B65" s="510">
        <v>18</v>
      </c>
      <c r="C65" s="515">
        <f t="shared" ca="1" si="9"/>
        <v>1851043.9699356642</v>
      </c>
      <c r="D65" s="516">
        <f t="shared" ca="1" si="4"/>
        <v>1560834.7355061993</v>
      </c>
      <c r="E65" s="516">
        <f t="shared" ca="1" si="5"/>
        <v>290209.23442946491</v>
      </c>
      <c r="F65" s="516">
        <f t="shared" ca="1" si="6"/>
        <v>287863895.7820996</v>
      </c>
      <c r="G65" s="517">
        <v>45635</v>
      </c>
      <c r="H65" s="516">
        <f t="shared" ca="1" si="7"/>
        <v>7804.1736775309964</v>
      </c>
      <c r="I65" s="518">
        <f t="shared" ca="1" si="8"/>
        <v>103735.47780595046</v>
      </c>
      <c r="J65" s="519">
        <f t="shared" ca="1" si="10"/>
        <v>1962583.6214191457</v>
      </c>
      <c r="O65" s="422">
        <f t="shared" si="11"/>
        <v>30</v>
      </c>
      <c r="Q65" s="513"/>
      <c r="S65" s="412" t="s">
        <v>444</v>
      </c>
      <c r="T65" s="526">
        <f ca="1">+H35</f>
        <v>694551.95728906721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1851043.9699356642</v>
      </c>
      <c r="D66" s="516">
        <f t="shared" ca="1" si="4"/>
        <v>1559262.7688197063</v>
      </c>
      <c r="E66" s="516">
        <f t="shared" ca="1" si="5"/>
        <v>291781.20111595793</v>
      </c>
      <c r="F66" s="516">
        <f t="shared" ca="1" si="6"/>
        <v>287572114.58098364</v>
      </c>
      <c r="G66" s="517">
        <v>45666</v>
      </c>
      <c r="H66" s="516">
        <f t="shared" ca="1" si="7"/>
        <v>7796.3138440985313</v>
      </c>
      <c r="I66" s="518">
        <f t="shared" ca="1" si="8"/>
        <v>107085.36923094104</v>
      </c>
      <c r="J66" s="530">
        <f t="shared" ca="1" si="10"/>
        <v>1965925.6530107036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1851043.9699356642</v>
      </c>
      <c r="D67" s="516">
        <f t="shared" ca="1" si="4"/>
        <v>1557682.2873136615</v>
      </c>
      <c r="E67" s="516">
        <f t="shared" ca="1" si="5"/>
        <v>293361.68262200267</v>
      </c>
      <c r="F67" s="516">
        <f t="shared" ca="1" si="6"/>
        <v>287278752.89836162</v>
      </c>
      <c r="G67" s="517">
        <v>45697</v>
      </c>
      <c r="H67" s="516">
        <f t="shared" ca="1" si="7"/>
        <v>7788.4114365683081</v>
      </c>
      <c r="I67" s="518">
        <f t="shared" ca="1" si="8"/>
        <v>106976.8266241259</v>
      </c>
      <c r="J67" s="530">
        <f t="shared" ca="1" si="10"/>
        <v>1965809.2079963584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2671353.6818810287</v>
      </c>
      <c r="U67" s="514"/>
      <c r="V67" s="522">
        <f ca="1">-SUM(T67:T68)*D4</f>
        <v>-92341073.20186834</v>
      </c>
      <c r="W67" s="523"/>
      <c r="Y67" s="514"/>
    </row>
    <row r="68" spans="2:25" ht="17.45" customHeight="1">
      <c r="B68" s="510">
        <v>21</v>
      </c>
      <c r="C68" s="515">
        <f t="shared" ca="1" si="9"/>
        <v>1851043.9699356642</v>
      </c>
      <c r="D68" s="516">
        <f t="shared" ca="1" si="4"/>
        <v>1556093.2448661255</v>
      </c>
      <c r="E68" s="516">
        <f t="shared" ca="1" si="5"/>
        <v>294950.72506953869</v>
      </c>
      <c r="F68" s="516">
        <f t="shared" ca="1" si="6"/>
        <v>286983802.1732921</v>
      </c>
      <c r="G68" s="517">
        <v>45725</v>
      </c>
      <c r="H68" s="516">
        <f t="shared" ca="1" si="7"/>
        <v>7780.4662243306275</v>
      </c>
      <c r="I68" s="518">
        <f t="shared" ca="1" si="8"/>
        <v>96525.660973849503</v>
      </c>
      <c r="J68" s="530">
        <f t="shared" ca="1" si="10"/>
        <v>1955350.0971338444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12718825.185097028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1851043.9699356642</v>
      </c>
      <c r="D69" s="516">
        <f t="shared" ca="1" si="4"/>
        <v>1554495.5951053323</v>
      </c>
      <c r="E69" s="516">
        <f t="shared" ca="1" si="5"/>
        <v>296548.37483033189</v>
      </c>
      <c r="F69" s="516">
        <f t="shared" ca="1" si="6"/>
        <v>286687253.79846179</v>
      </c>
      <c r="G69" s="517">
        <v>45756</v>
      </c>
      <c r="H69" s="516">
        <f t="shared" ca="1" si="7"/>
        <v>7772.4779755266618</v>
      </c>
      <c r="I69" s="518">
        <f t="shared" ca="1" si="8"/>
        <v>106757.97440846465</v>
      </c>
      <c r="J69" s="530">
        <f t="shared" ca="1" si="10"/>
        <v>1965574.4223196555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1851043.9699356642</v>
      </c>
      <c r="D70" s="516">
        <f t="shared" ca="1" si="4"/>
        <v>1552889.2914083349</v>
      </c>
      <c r="E70" s="516">
        <f t="shared" ca="1" si="5"/>
        <v>298154.67852732935</v>
      </c>
      <c r="F70" s="516">
        <f t="shared" ca="1" si="6"/>
        <v>286389099.11993444</v>
      </c>
      <c r="G70" s="517">
        <v>45786</v>
      </c>
      <c r="H70" s="516">
        <f t="shared" ca="1" si="7"/>
        <v>7764.446457041674</v>
      </c>
      <c r="I70" s="518">
        <f t="shared" ca="1" si="8"/>
        <v>103207.41136744623</v>
      </c>
      <c r="J70" s="530">
        <f t="shared" ca="1" si="10"/>
        <v>1962015.8277601521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1851043.9699356642</v>
      </c>
      <c r="D71" s="516">
        <f t="shared" ca="1" si="4"/>
        <v>1551274.2868996449</v>
      </c>
      <c r="E71" s="516">
        <f t="shared" ca="1" si="5"/>
        <v>299769.68303601933</v>
      </c>
      <c r="F71" s="516">
        <f t="shared" ca="1" si="6"/>
        <v>286089329.43689841</v>
      </c>
      <c r="G71" s="517">
        <v>45817</v>
      </c>
      <c r="H71" s="516">
        <f t="shared" ca="1" si="7"/>
        <v>7756.3714344982245</v>
      </c>
      <c r="I71" s="518">
        <f t="shared" ca="1" si="8"/>
        <v>106536.7448726156</v>
      </c>
      <c r="J71" s="530">
        <f t="shared" ca="1" si="10"/>
        <v>1965337.086242778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1851043.9699356642</v>
      </c>
      <c r="D72" s="516">
        <f t="shared" ca="1" si="4"/>
        <v>1549650.5344498665</v>
      </c>
      <c r="E72" s="516">
        <f t="shared" ca="1" si="5"/>
        <v>301393.4354857977</v>
      </c>
      <c r="F72" s="516">
        <f t="shared" ca="1" si="6"/>
        <v>285787936.00141263</v>
      </c>
      <c r="G72" s="517">
        <v>45847</v>
      </c>
      <c r="H72" s="516">
        <f t="shared" ca="1" si="7"/>
        <v>7748.2526722493321</v>
      </c>
      <c r="I72" s="518">
        <f t="shared" ca="1" si="8"/>
        <v>102992.15859728341</v>
      </c>
      <c r="J72" s="530">
        <f t="shared" ca="1" si="10"/>
        <v>1961784.381205197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1851043.9699356642</v>
      </c>
      <c r="D73" s="516">
        <f t="shared" ca="1" si="4"/>
        <v>1548017.9866743186</v>
      </c>
      <c r="E73" s="516">
        <f t="shared" ca="1" si="5"/>
        <v>303025.98326134565</v>
      </c>
      <c r="F73" s="516">
        <f t="shared" ca="1" si="6"/>
        <v>285484910.01815128</v>
      </c>
      <c r="G73" s="517">
        <v>45878</v>
      </c>
      <c r="H73" s="516">
        <f t="shared" ca="1" si="7"/>
        <v>7740.0899333715925</v>
      </c>
      <c r="I73" s="518">
        <f t="shared" ca="1" si="8"/>
        <v>106313.11219252548</v>
      </c>
      <c r="J73" s="530">
        <f t="shared" ca="1" si="10"/>
        <v>1965097.1720615614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1851043.9699356642</v>
      </c>
      <c r="D74" s="516">
        <f t="shared" ca="1" si="4"/>
        <v>1546376.5959316529</v>
      </c>
      <c r="E74" s="516">
        <f t="shared" ca="1" si="5"/>
        <v>304667.37400401128</v>
      </c>
      <c r="F74" s="516">
        <f t="shared" ca="1" si="6"/>
        <v>285180242.64414728</v>
      </c>
      <c r="G74" s="517">
        <v>45909</v>
      </c>
      <c r="H74" s="516">
        <f t="shared" ca="1" si="7"/>
        <v>7731.882979658265</v>
      </c>
      <c r="I74" s="518">
        <f t="shared" ca="1" si="8"/>
        <v>106200.38652675226</v>
      </c>
      <c r="J74" s="530">
        <f t="shared" ca="1" si="10"/>
        <v>1964976.2394420747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1851043.9699356642</v>
      </c>
      <c r="D75" s="516">
        <f t="shared" ca="1" si="4"/>
        <v>1544726.3143224644</v>
      </c>
      <c r="E75" s="516">
        <f t="shared" ca="1" si="5"/>
        <v>306317.65561319981</v>
      </c>
      <c r="F75" s="516">
        <f t="shared" ca="1" si="6"/>
        <v>284873924.98853409</v>
      </c>
      <c r="G75" s="517">
        <v>45939</v>
      </c>
      <c r="H75" s="516">
        <f t="shared" ca="1" si="7"/>
        <v>7723.6315716123217</v>
      </c>
      <c r="I75" s="518">
        <f t="shared" ca="1" si="8"/>
        <v>102664.887351893</v>
      </c>
      <c r="J75" s="530">
        <f t="shared" ca="1" si="10"/>
        <v>1961432.4888591697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1851043.9699356642</v>
      </c>
      <c r="D76" s="516">
        <f t="shared" ca="1" si="4"/>
        <v>1543067.0936878931</v>
      </c>
      <c r="E76" s="516">
        <f t="shared" ca="1" si="5"/>
        <v>307976.87624777108</v>
      </c>
      <c r="F76" s="516">
        <f t="shared" ca="1" si="6"/>
        <v>284565948.11228633</v>
      </c>
      <c r="G76" s="517">
        <v>45970</v>
      </c>
      <c r="H76" s="516">
        <f t="shared" ca="1" si="7"/>
        <v>7715.3354684394653</v>
      </c>
      <c r="I76" s="518">
        <f t="shared" ca="1" si="8"/>
        <v>105973.10009573467</v>
      </c>
      <c r="J76" s="530">
        <f t="shared" ca="1" si="10"/>
        <v>1964732.4054998383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1851043.9699356642</v>
      </c>
      <c r="D77" s="516">
        <f t="shared" ca="1" si="4"/>
        <v>1541398.8856082177</v>
      </c>
      <c r="E77" s="516">
        <f t="shared" ca="1" si="5"/>
        <v>309645.08432744653</v>
      </c>
      <c r="F77" s="516">
        <f t="shared" ca="1" si="6"/>
        <v>284256303.02795887</v>
      </c>
      <c r="G77" s="517">
        <v>46000</v>
      </c>
      <c r="H77" s="516">
        <f t="shared" ca="1" si="7"/>
        <v>7706.9944280410882</v>
      </c>
      <c r="I77" s="518">
        <f t="shared" ca="1" si="8"/>
        <v>102443.74132042307</v>
      </c>
      <c r="J77" s="530">
        <f t="shared" ca="1" si="10"/>
        <v>1961194.7056841285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1851043.9699356642</v>
      </c>
      <c r="D78" s="516">
        <f t="shared" ca="1" si="4"/>
        <v>1539721.6414014439</v>
      </c>
      <c r="E78" s="516">
        <f t="shared" ca="1" si="5"/>
        <v>311322.32853422035</v>
      </c>
      <c r="F78" s="516">
        <f t="shared" ca="1" si="6"/>
        <v>283944980.69942462</v>
      </c>
      <c r="G78" s="517">
        <v>46031</v>
      </c>
      <c r="H78" s="516">
        <f t="shared" ca="1" si="7"/>
        <v>7698.6082070072189</v>
      </c>
      <c r="I78" s="518">
        <f t="shared" ca="1" si="8"/>
        <v>105743.3447264007</v>
      </c>
      <c r="J78" s="530">
        <f t="shared" ca="1" si="10"/>
        <v>1964485.9228690721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1851043.9699356642</v>
      </c>
      <c r="D79" s="516">
        <f t="shared" ca="1" si="4"/>
        <v>1538035.3121218835</v>
      </c>
      <c r="E79" s="516">
        <f t="shared" ca="1" si="5"/>
        <v>313008.65781378071</v>
      </c>
      <c r="F79" s="516">
        <f t="shared" ca="1" si="6"/>
        <v>283631972.04161084</v>
      </c>
      <c r="G79" s="517">
        <v>46062</v>
      </c>
      <c r="H79" s="516">
        <f t="shared" ca="1" si="7"/>
        <v>7690.1765606094177</v>
      </c>
      <c r="I79" s="518">
        <f t="shared" ca="1" si="8"/>
        <v>105627.53282018595</v>
      </c>
      <c r="J79" s="530">
        <f t="shared" ca="1" si="10"/>
        <v>1964361.6793164595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1851043.9699356642</v>
      </c>
      <c r="D80" s="516">
        <f t="shared" ca="1" si="4"/>
        <v>1536339.8485587253</v>
      </c>
      <c r="E80" s="516">
        <f t="shared" ca="1" si="5"/>
        <v>314704.12137693889</v>
      </c>
      <c r="F80" s="516">
        <f t="shared" ca="1" si="6"/>
        <v>283317267.92023391</v>
      </c>
      <c r="G80" s="517">
        <v>46090</v>
      </c>
      <c r="H80" s="516">
        <f t="shared" ca="1" si="7"/>
        <v>7681.6992427936266</v>
      </c>
      <c r="I80" s="518">
        <f t="shared" ca="1" si="8"/>
        <v>95300.342605981234</v>
      </c>
      <c r="J80" s="530">
        <f t="shared" ca="1" si="10"/>
        <v>1954026.0117844392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1851043.9699356642</v>
      </c>
      <c r="D81" s="516">
        <f t="shared" ca="1" si="4"/>
        <v>1534635.2012346003</v>
      </c>
      <c r="E81" s="516">
        <f t="shared" ca="1" si="5"/>
        <v>316408.76870106393</v>
      </c>
      <c r="F81" s="516">
        <f t="shared" ca="1" si="6"/>
        <v>283000859.15153283</v>
      </c>
      <c r="G81" s="517">
        <v>46121</v>
      </c>
      <c r="H81" s="516">
        <f t="shared" ca="1" si="7"/>
        <v>7673.176006173001</v>
      </c>
      <c r="I81" s="518">
        <f t="shared" ca="1" si="8"/>
        <v>105394.023666327</v>
      </c>
      <c r="J81" s="530">
        <f t="shared" ca="1" si="10"/>
        <v>1964111.1696081641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1851043.9699356642</v>
      </c>
      <c r="D82" s="516">
        <f t="shared" ca="1" si="4"/>
        <v>1532921.3204041363</v>
      </c>
      <c r="E82" s="516">
        <f t="shared" ca="1" si="5"/>
        <v>318122.64953152789</v>
      </c>
      <c r="F82" s="516">
        <f t="shared" ca="1" si="6"/>
        <v>282682736.50200129</v>
      </c>
      <c r="G82" s="517">
        <v>46151</v>
      </c>
      <c r="H82" s="516">
        <f t="shared" ca="1" si="7"/>
        <v>7664.6066020206817</v>
      </c>
      <c r="I82" s="518">
        <f t="shared" ca="1" si="8"/>
        <v>101880.30929455181</v>
      </c>
      <c r="J82" s="530">
        <f t="shared" ca="1" si="10"/>
        <v>1960588.8858322368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1851043.9699356642</v>
      </c>
      <c r="D83" s="516">
        <f t="shared" ca="1" si="4"/>
        <v>1531198.156052507</v>
      </c>
      <c r="E83" s="516">
        <f t="shared" ca="1" si="5"/>
        <v>319845.81388315721</v>
      </c>
      <c r="F83" s="516">
        <f t="shared" ca="1" si="6"/>
        <v>282362890.6881181</v>
      </c>
      <c r="G83" s="517">
        <v>46182</v>
      </c>
      <c r="H83" s="516">
        <f t="shared" ca="1" si="7"/>
        <v>7655.9907802625348</v>
      </c>
      <c r="I83" s="518">
        <f t="shared" ca="1" si="8"/>
        <v>105157.97797874447</v>
      </c>
      <c r="J83" s="530">
        <f t="shared" ca="1" si="10"/>
        <v>1963857.9386946713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1851043.9699356642</v>
      </c>
      <c r="D84" s="516">
        <f t="shared" ca="1" si="4"/>
        <v>1529465.6578939732</v>
      </c>
      <c r="E84" s="516">
        <f t="shared" ca="1" si="5"/>
        <v>321578.31204169104</v>
      </c>
      <c r="F84" s="516">
        <f t="shared" ca="1" si="6"/>
        <v>282041312.3760764</v>
      </c>
      <c r="G84" s="517">
        <v>46212</v>
      </c>
      <c r="H84" s="516">
        <f t="shared" ca="1" si="7"/>
        <v>7647.3282894698659</v>
      </c>
      <c r="I84" s="518">
        <f t="shared" ca="1" si="8"/>
        <v>101650.64064772251</v>
      </c>
      <c r="J84" s="530">
        <f t="shared" ca="1" si="10"/>
        <v>1960341.9388728566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1851043.9699356642</v>
      </c>
      <c r="D85" s="516">
        <f t="shared" ca="1" si="4"/>
        <v>1527723.7753704139</v>
      </c>
      <c r="E85" s="516">
        <f t="shared" ca="1" si="5"/>
        <v>323320.19456525031</v>
      </c>
      <c r="F85" s="516">
        <f t="shared" ca="1" si="6"/>
        <v>281717992.18151116</v>
      </c>
      <c r="G85" s="517">
        <v>46243</v>
      </c>
      <c r="H85" s="516">
        <f t="shared" ca="1" si="7"/>
        <v>7638.6188768520697</v>
      </c>
      <c r="I85" s="518">
        <f t="shared" ca="1" si="8"/>
        <v>104919.36820390042</v>
      </c>
      <c r="J85" s="530">
        <f t="shared" ca="1" si="10"/>
        <v>1963601.9570164168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1851043.9699356642</v>
      </c>
      <c r="D86" s="516">
        <f t="shared" ca="1" si="4"/>
        <v>1525972.4576498521</v>
      </c>
      <c r="E86" s="516">
        <f t="shared" ca="1" si="5"/>
        <v>325071.51228581206</v>
      </c>
      <c r="F86" s="516">
        <f t="shared" ca="1" si="6"/>
        <v>281392920.66922534</v>
      </c>
      <c r="G86" s="517">
        <v>46274</v>
      </c>
      <c r="H86" s="516">
        <f t="shared" ca="1" si="7"/>
        <v>7629.8622882492609</v>
      </c>
      <c r="I86" s="518">
        <f t="shared" ca="1" si="8"/>
        <v>104799.09309152214</v>
      </c>
      <c r="J86" s="530">
        <f t="shared" ca="1" si="10"/>
        <v>1963472.9253154355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1851043.9699356642</v>
      </c>
      <c r="D87" s="516">
        <f t="shared" ca="1" si="4"/>
        <v>1524211.6536249707</v>
      </c>
      <c r="E87" s="516">
        <f t="shared" ca="1" si="5"/>
        <v>326832.31631069351</v>
      </c>
      <c r="F87" s="516">
        <f t="shared" ca="1" si="6"/>
        <v>281066088.35291463</v>
      </c>
      <c r="G87" s="517">
        <v>46304</v>
      </c>
      <c r="H87" s="516">
        <f t="shared" ca="1" si="7"/>
        <v>7621.0582681248534</v>
      </c>
      <c r="I87" s="518">
        <f t="shared" ca="1" si="8"/>
        <v>101301.45144092111</v>
      </c>
      <c r="J87" s="530">
        <f t="shared" ca="1" si="10"/>
        <v>1959966.4796447102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1851043.9699356642</v>
      </c>
      <c r="D88" s="516">
        <f t="shared" ca="1" si="4"/>
        <v>1522441.3119116209</v>
      </c>
      <c r="E88" s="516">
        <f t="shared" ca="1" si="5"/>
        <v>328602.65802404331</v>
      </c>
      <c r="F88" s="516">
        <f t="shared" ca="1" si="6"/>
        <v>280737485.69489056</v>
      </c>
      <c r="G88" s="517">
        <v>46335</v>
      </c>
      <c r="H88" s="516">
        <f t="shared" ca="1" si="7"/>
        <v>7612.2065595581043</v>
      </c>
      <c r="I88" s="518">
        <f t="shared" ca="1" si="8"/>
        <v>104556.58486728423</v>
      </c>
      <c r="J88" s="530">
        <f t="shared" ca="1" si="10"/>
        <v>1963212.7613625065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1851043.9699356642</v>
      </c>
      <c r="D89" s="516">
        <f t="shared" ca="1" si="4"/>
        <v>1520661.3808473239</v>
      </c>
      <c r="E89" s="516">
        <f t="shared" ca="1" si="5"/>
        <v>330382.58908834029</v>
      </c>
      <c r="F89" s="516">
        <f t="shared" ca="1" si="6"/>
        <v>280407103.10580224</v>
      </c>
      <c r="G89" s="517">
        <v>46365</v>
      </c>
      <c r="H89" s="516">
        <f t="shared" ca="1" si="7"/>
        <v>7603.3069042366196</v>
      </c>
      <c r="I89" s="518">
        <f t="shared" ca="1" si="8"/>
        <v>101065.49485016058</v>
      </c>
      <c r="J89" s="530">
        <f t="shared" ca="1" si="10"/>
        <v>1959712.7716900613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1851043.9699356642</v>
      </c>
      <c r="D90" s="516">
        <f t="shared" ca="1" si="4"/>
        <v>1518871.8084897622</v>
      </c>
      <c r="E90" s="516">
        <f t="shared" ca="1" si="5"/>
        <v>332172.16144590196</v>
      </c>
      <c r="F90" s="516">
        <f t="shared" ca="1" si="6"/>
        <v>280074930.94435632</v>
      </c>
      <c r="G90" s="517">
        <v>46396</v>
      </c>
      <c r="H90" s="516">
        <f t="shared" ca="1" si="7"/>
        <v>7594.3590424488111</v>
      </c>
      <c r="I90" s="518">
        <f t="shared" ca="1" si="8"/>
        <v>104311.44235535842</v>
      </c>
      <c r="J90" s="530">
        <f t="shared" ca="1" si="10"/>
        <v>1962949.7713334716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1851043.9699356642</v>
      </c>
      <c r="D91" s="516">
        <f t="shared" ca="1" si="4"/>
        <v>1517072.5426152635</v>
      </c>
      <c r="E91" s="516">
        <f t="shared" ca="1" si="5"/>
        <v>333971.42732040072</v>
      </c>
      <c r="F91" s="516">
        <f t="shared" ca="1" si="6"/>
        <v>279740959.5170359</v>
      </c>
      <c r="G91" s="517">
        <v>46427</v>
      </c>
      <c r="H91" s="516">
        <f t="shared" ca="1" si="7"/>
        <v>7585.362713076317</v>
      </c>
      <c r="I91" s="518">
        <f t="shared" ca="1" si="8"/>
        <v>104187.87431130053</v>
      </c>
      <c r="J91" s="530">
        <f t="shared" ca="1" si="10"/>
        <v>1962817.2069600411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1851043.9699356642</v>
      </c>
      <c r="D92" s="516">
        <f t="shared" ca="1" si="4"/>
        <v>1515263.5307172779</v>
      </c>
      <c r="E92" s="516">
        <f t="shared" ca="1" si="5"/>
        <v>335780.43921838631</v>
      </c>
      <c r="F92" s="516">
        <f t="shared" ca="1" si="6"/>
        <v>279405179.0778175</v>
      </c>
      <c r="G92" s="517">
        <v>46455</v>
      </c>
      <c r="H92" s="516">
        <f t="shared" ca="1" si="7"/>
        <v>7576.3176535863895</v>
      </c>
      <c r="I92" s="518">
        <f t="shared" ca="1" si="8"/>
        <v>93992.962397724041</v>
      </c>
      <c r="J92" s="530">
        <f t="shared" ca="1" si="10"/>
        <v>1952613.2499869745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1851043.9699356642</v>
      </c>
      <c r="D93" s="516">
        <f t="shared" ca="1" si="4"/>
        <v>1513444.7200048449</v>
      </c>
      <c r="E93" s="516">
        <f t="shared" ca="1" si="5"/>
        <v>337599.24993081926</v>
      </c>
      <c r="F93" s="516">
        <f t="shared" ca="1" si="6"/>
        <v>279067579.8278867</v>
      </c>
      <c r="G93" s="517">
        <v>46486</v>
      </c>
      <c r="H93" s="516">
        <f t="shared" ca="1" si="7"/>
        <v>7567.2236000242247</v>
      </c>
      <c r="I93" s="518">
        <f t="shared" ca="1" si="8"/>
        <v>103938.7266169481</v>
      </c>
      <c r="J93" s="530">
        <f t="shared" ca="1" si="10"/>
        <v>1962549.9201526365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1851043.9699356642</v>
      </c>
      <c r="D94" s="516">
        <f t="shared" ca="1" si="4"/>
        <v>1511616.0574010529</v>
      </c>
      <c r="E94" s="516">
        <f t="shared" ca="1" si="5"/>
        <v>339427.9125346113</v>
      </c>
      <c r="F94" s="516">
        <f t="shared" ca="1" si="6"/>
        <v>278728151.91535211</v>
      </c>
      <c r="G94" s="517">
        <v>46516</v>
      </c>
      <c r="H94" s="516">
        <f t="shared" ca="1" si="7"/>
        <v>7558.0802870052648</v>
      </c>
      <c r="I94" s="518">
        <f t="shared" ca="1" si="8"/>
        <v>100464.3287380392</v>
      </c>
      <c r="J94" s="530">
        <f t="shared" ca="1" si="10"/>
        <v>1959066.3789607086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1851043.9699356642</v>
      </c>
      <c r="D95" s="516">
        <f t="shared" ca="1" si="4"/>
        <v>1509777.4895414906</v>
      </c>
      <c r="E95" s="516">
        <f t="shared" ca="1" si="5"/>
        <v>341266.48039417365</v>
      </c>
      <c r="F95" s="516">
        <f t="shared" ca="1" si="6"/>
        <v>278386885.43495792</v>
      </c>
      <c r="G95" s="517">
        <v>46547</v>
      </c>
      <c r="H95" s="516">
        <f t="shared" ca="1" si="7"/>
        <v>7548.8874477074532</v>
      </c>
      <c r="I95" s="518">
        <f t="shared" ca="1" si="8"/>
        <v>103686.87251251096</v>
      </c>
      <c r="J95" s="530">
        <f t="shared" ca="1" si="10"/>
        <v>1962279.7298958825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1851043.9699356642</v>
      </c>
      <c r="D96" s="516">
        <f t="shared" ca="1" si="4"/>
        <v>1507928.9627726888</v>
      </c>
      <c r="E96" s="516">
        <f t="shared" ca="1" si="5"/>
        <v>343115.00716297538</v>
      </c>
      <c r="F96" s="516">
        <f t="shared" ca="1" si="6"/>
        <v>278043770.42779493</v>
      </c>
      <c r="G96" s="517">
        <v>46577</v>
      </c>
      <c r="H96" s="516">
        <f t="shared" ca="1" si="7"/>
        <v>7539.6448138634441</v>
      </c>
      <c r="I96" s="518">
        <f t="shared" ca="1" si="8"/>
        <v>100219.27875658484</v>
      </c>
      <c r="J96" s="530">
        <f t="shared" ca="1" si="10"/>
        <v>1958802.8935061123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1851043.9699356642</v>
      </c>
      <c r="D97" s="516">
        <f t="shared" ca="1" si="4"/>
        <v>1506070.4231505559</v>
      </c>
      <c r="E97" s="516">
        <f t="shared" ca="1" si="5"/>
        <v>344973.54678510828</v>
      </c>
      <c r="F97" s="516">
        <f t="shared" ca="1" si="6"/>
        <v>277698796.88100982</v>
      </c>
      <c r="G97" s="517">
        <v>46608</v>
      </c>
      <c r="H97" s="516">
        <f t="shared" ca="1" si="7"/>
        <v>7530.3521157527794</v>
      </c>
      <c r="I97" s="518">
        <f t="shared" ca="1" si="8"/>
        <v>103432.2825991397</v>
      </c>
      <c r="J97" s="530">
        <f t="shared" ca="1" si="10"/>
        <v>1962006.6046505568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1851043.9699356642</v>
      </c>
      <c r="D98" s="516">
        <f t="shared" ca="1" si="4"/>
        <v>1504201.8164388032</v>
      </c>
      <c r="E98" s="516">
        <f t="shared" ca="1" si="5"/>
        <v>346842.15349686099</v>
      </c>
      <c r="F98" s="516">
        <f t="shared" ca="1" si="6"/>
        <v>277351954.72751296</v>
      </c>
      <c r="G98" s="517">
        <v>46639</v>
      </c>
      <c r="H98" s="516">
        <f t="shared" ca="1" si="7"/>
        <v>7521.0090821940157</v>
      </c>
      <c r="I98" s="518">
        <f t="shared" ca="1" si="8"/>
        <v>103303.95243973564</v>
      </c>
      <c r="J98" s="530">
        <f t="shared" ca="1" si="10"/>
        <v>1961868.9314575938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1851043.9699356642</v>
      </c>
      <c r="D99" s="516">
        <f t="shared" ca="1" si="4"/>
        <v>1502323.0881073619</v>
      </c>
      <c r="E99" s="516">
        <f t="shared" ca="1" si="5"/>
        <v>348720.88182830228</v>
      </c>
      <c r="F99" s="516">
        <f t="shared" ca="1" si="6"/>
        <v>277003233.84568465</v>
      </c>
      <c r="G99" s="517">
        <v>46669</v>
      </c>
      <c r="H99" s="516">
        <f t="shared" ca="1" si="7"/>
        <v>7511.6154405368097</v>
      </c>
      <c r="I99" s="518">
        <f t="shared" ca="1" si="8"/>
        <v>99846.703701904655</v>
      </c>
      <c r="J99" s="530">
        <f t="shared" ca="1" si="10"/>
        <v>1958402.2890781057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1851043.9699356642</v>
      </c>
      <c r="D100" s="516">
        <f t="shared" ca="1" si="4"/>
        <v>1500434.183330792</v>
      </c>
      <c r="E100" s="516">
        <f t="shared" ca="1" si="5"/>
        <v>350609.78660487221</v>
      </c>
      <c r="F100" s="516">
        <f t="shared" ca="1" si="6"/>
        <v>276652624.05907977</v>
      </c>
      <c r="G100" s="517">
        <v>46700</v>
      </c>
      <c r="H100" s="516">
        <f t="shared" ca="1" si="7"/>
        <v>7502.1709166539604</v>
      </c>
      <c r="I100" s="518">
        <f t="shared" ca="1" si="8"/>
        <v>103045.20299059467</v>
      </c>
      <c r="J100" s="530">
        <f t="shared" ca="1" si="10"/>
        <v>1961591.3438429129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1851043.9699356642</v>
      </c>
      <c r="D101" s="516">
        <f t="shared" ca="1" si="4"/>
        <v>1498535.0469866821</v>
      </c>
      <c r="E101" s="516">
        <f t="shared" ca="1" si="5"/>
        <v>352508.9229489821</v>
      </c>
      <c r="F101" s="516">
        <f t="shared" ca="1" si="6"/>
        <v>276300115.13613081</v>
      </c>
      <c r="G101" s="517">
        <v>46730</v>
      </c>
      <c r="H101" s="516">
        <f t="shared" ca="1" si="7"/>
        <v>7492.6752349334101</v>
      </c>
      <c r="I101" s="518">
        <f t="shared" ca="1" si="8"/>
        <v>99594.944661268702</v>
      </c>
      <c r="J101" s="530">
        <f t="shared" ca="1" si="10"/>
        <v>1958131.5898318663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1851043.9699356642</v>
      </c>
      <c r="D102" s="516">
        <f t="shared" ca="1" si="4"/>
        <v>1496625.6236540419</v>
      </c>
      <c r="E102" s="516">
        <f t="shared" ca="1" si="5"/>
        <v>354418.3462816223</v>
      </c>
      <c r="F102" s="516">
        <f t="shared" ca="1" si="6"/>
        <v>275945696.78984916</v>
      </c>
      <c r="G102" s="517">
        <v>46761</v>
      </c>
      <c r="H102" s="516">
        <f t="shared" ca="1" si="7"/>
        <v>7483.1281182702096</v>
      </c>
      <c r="I102" s="518">
        <f t="shared" ca="1" si="8"/>
        <v>102783.64283064065</v>
      </c>
      <c r="J102" s="530">
        <f t="shared" ca="1" si="10"/>
        <v>1961310.7408845751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1851043.9699356642</v>
      </c>
      <c r="D103" s="516">
        <f t="shared" ca="1" si="4"/>
        <v>1494705.857611683</v>
      </c>
      <c r="E103" s="516">
        <f t="shared" ca="1" si="5"/>
        <v>356338.11232398124</v>
      </c>
      <c r="F103" s="516">
        <f t="shared" ca="1" si="6"/>
        <v>275589358.67752516</v>
      </c>
      <c r="G103" s="517">
        <v>46792</v>
      </c>
      <c r="H103" s="516">
        <f t="shared" ca="1" si="7"/>
        <v>7473.5292880584147</v>
      </c>
      <c r="I103" s="518">
        <f t="shared" ca="1" si="8"/>
        <v>102651.79920582387</v>
      </c>
      <c r="J103" s="530">
        <f t="shared" ca="1" si="10"/>
        <v>1961169.2984295464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1851043.9699356642</v>
      </c>
      <c r="D104" s="516">
        <f t="shared" ca="1" si="4"/>
        <v>1492775.6928365948</v>
      </c>
      <c r="E104" s="516">
        <f t="shared" ca="1" si="5"/>
        <v>358268.27709906944</v>
      </c>
      <c r="F104" s="516">
        <f t="shared" ca="1" si="6"/>
        <v>275231090.40042609</v>
      </c>
      <c r="G104" s="517">
        <v>46821</v>
      </c>
      <c r="H104" s="516">
        <f t="shared" ca="1" si="7"/>
        <v>7463.8784641829734</v>
      </c>
      <c r="I104" s="518">
        <f t="shared" ca="1" si="8"/>
        <v>95905.096819778744</v>
      </c>
      <c r="J104" s="530">
        <f t="shared" ca="1" si="10"/>
        <v>1954412.945219626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1851043.9699356642</v>
      </c>
      <c r="D105" s="516">
        <f t="shared" ca="1" si="4"/>
        <v>1490835.0730023081</v>
      </c>
      <c r="E105" s="516">
        <f t="shared" ca="1" si="5"/>
        <v>360208.89693335607</v>
      </c>
      <c r="F105" s="516">
        <f t="shared" ca="1" si="6"/>
        <v>274870881.50349271</v>
      </c>
      <c r="G105" s="517">
        <v>46852</v>
      </c>
      <c r="H105" s="516">
        <f t="shared" ca="1" si="7"/>
        <v>7454.1753650115406</v>
      </c>
      <c r="I105" s="518">
        <f t="shared" ca="1" si="8"/>
        <v>102385.9656289585</v>
      </c>
      <c r="J105" s="530">
        <f t="shared" ca="1" si="10"/>
        <v>1960884.1109296342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1851043.9699356642</v>
      </c>
      <c r="D106" s="516">
        <f t="shared" ca="1" si="4"/>
        <v>1488883.9414772522</v>
      </c>
      <c r="E106" s="516">
        <f t="shared" ca="1" si="5"/>
        <v>362160.02845841204</v>
      </c>
      <c r="F106" s="516">
        <f t="shared" ca="1" si="6"/>
        <v>274508721.4750343</v>
      </c>
      <c r="G106" s="517">
        <v>46882</v>
      </c>
      <c r="H106" s="516">
        <f t="shared" ca="1" si="7"/>
        <v>7444.4197073862606</v>
      </c>
      <c r="I106" s="518">
        <f t="shared" ca="1" si="8"/>
        <v>98953.517341257364</v>
      </c>
      <c r="J106" s="530">
        <f t="shared" ca="1" si="10"/>
        <v>1957441.9069843078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1851043.9699356642</v>
      </c>
      <c r="D107" s="516">
        <f t="shared" ca="1" si="4"/>
        <v>1486922.2413231025</v>
      </c>
      <c r="E107" s="516">
        <f t="shared" ca="1" si="5"/>
        <v>364121.72861256171</v>
      </c>
      <c r="F107" s="516">
        <f t="shared" ca="1" si="6"/>
        <v>274144599.74642175</v>
      </c>
      <c r="G107" s="517">
        <v>46913</v>
      </c>
      <c r="H107" s="516">
        <f t="shared" ca="1" si="7"/>
        <v>7434.6112066155129</v>
      </c>
      <c r="I107" s="518">
        <f t="shared" ca="1" si="8"/>
        <v>102117.24438871274</v>
      </c>
      <c r="J107" s="530">
        <f t="shared" ca="1" si="10"/>
        <v>1960595.8255309926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1851043.9699356642</v>
      </c>
      <c r="D108" s="516">
        <f t="shared" ca="1" si="4"/>
        <v>1484949.915293118</v>
      </c>
      <c r="E108" s="516">
        <f t="shared" ca="1" si="5"/>
        <v>366094.05464254622</v>
      </c>
      <c r="F108" s="516">
        <f t="shared" ca="1" si="6"/>
        <v>273778505.6917792</v>
      </c>
      <c r="G108" s="517">
        <v>46943</v>
      </c>
      <c r="H108" s="516">
        <f t="shared" ca="1" si="7"/>
        <v>7424.7495764655896</v>
      </c>
      <c r="I108" s="518">
        <f t="shared" ca="1" si="8"/>
        <v>98692.055908711816</v>
      </c>
      <c r="J108" s="530">
        <f t="shared" ca="1" si="10"/>
        <v>1957160.7754208418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1851043.9699356642</v>
      </c>
      <c r="D109" s="516">
        <f t="shared" ca="1" si="4"/>
        <v>1482966.9058304706</v>
      </c>
      <c r="E109" s="516">
        <f t="shared" ca="1" si="5"/>
        <v>368077.0641051936</v>
      </c>
      <c r="F109" s="516">
        <f t="shared" ca="1" si="6"/>
        <v>273410428.62767398</v>
      </c>
      <c r="G109" s="517">
        <v>46974</v>
      </c>
      <c r="H109" s="516">
        <f t="shared" ca="1" si="7"/>
        <v>7414.8345291523528</v>
      </c>
      <c r="I109" s="518">
        <f t="shared" ca="1" si="8"/>
        <v>101845.60411734185</v>
      </c>
      <c r="J109" s="530">
        <f t="shared" ca="1" si="10"/>
        <v>1960304.4085821584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1851043.9699356642</v>
      </c>
      <c r="D110" s="516">
        <f t="shared" ca="1" si="4"/>
        <v>1480973.1550665675</v>
      </c>
      <c r="E110" s="516">
        <f t="shared" ca="1" si="5"/>
        <v>370070.81486909674</v>
      </c>
      <c r="F110" s="516">
        <f t="shared" ca="1" si="6"/>
        <v>273040357.81280488</v>
      </c>
      <c r="G110" s="517">
        <v>47005</v>
      </c>
      <c r="H110" s="516">
        <f t="shared" ca="1" si="7"/>
        <v>7404.8657753328371</v>
      </c>
      <c r="I110" s="518">
        <f t="shared" ca="1" si="8"/>
        <v>101708.67944949471</v>
      </c>
      <c r="J110" s="530">
        <f t="shared" ca="1" si="10"/>
        <v>1960157.5151604917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1851043.9699356642</v>
      </c>
      <c r="D111" s="516">
        <f t="shared" ca="1" si="4"/>
        <v>1478968.6048193597</v>
      </c>
      <c r="E111" s="516">
        <f t="shared" ca="1" si="5"/>
        <v>372075.36511630449</v>
      </c>
      <c r="F111" s="516">
        <f t="shared" ca="1" si="6"/>
        <v>272668282.44768858</v>
      </c>
      <c r="G111" s="517">
        <v>47035</v>
      </c>
      <c r="H111" s="516">
        <f t="shared" ca="1" si="7"/>
        <v>7394.8430240967982</v>
      </c>
      <c r="I111" s="518">
        <f t="shared" ca="1" si="8"/>
        <v>98294.528812609744</v>
      </c>
      <c r="J111" s="530">
        <f t="shared" ca="1" si="10"/>
        <v>1956733.3417723707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1851043.9699356642</v>
      </c>
      <c r="D112" s="516">
        <f t="shared" ref="D112:D175" ca="1" si="12">+F111*(($H$6/100)/$H$9)</f>
        <v>1476953.1965916464</v>
      </c>
      <c r="E112" s="516">
        <f t="shared" ref="E112:E175" ca="1" si="13">+C112-D112</f>
        <v>374090.7733440178</v>
      </c>
      <c r="F112" s="516">
        <f t="shared" ref="F112:F175" ca="1" si="14">IF(F111&lt;1,0,+F111-E112)</f>
        <v>272294191.67434454</v>
      </c>
      <c r="G112" s="517">
        <v>47066</v>
      </c>
      <c r="H112" s="516">
        <f t="shared" ref="H112:H175" ca="1" si="15">+D112*$H$7/100</f>
        <v>7384.7659829582317</v>
      </c>
      <c r="I112" s="518">
        <f t="shared" ref="I112:I175" ca="1" si="16">+F111*$R$41*O112</f>
        <v>101432.60107054014</v>
      </c>
      <c r="J112" s="530">
        <f t="shared" ca="1" si="10"/>
        <v>1959861.3369891625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1851043.9699356642</v>
      </c>
      <c r="D113" s="516">
        <f t="shared" ca="1" si="12"/>
        <v>1474926.8715693662</v>
      </c>
      <c r="E113" s="516">
        <f t="shared" ca="1" si="13"/>
        <v>376117.09836629801</v>
      </c>
      <c r="F113" s="516">
        <f t="shared" ca="1" si="14"/>
        <v>271918074.57597822</v>
      </c>
      <c r="G113" s="517">
        <v>47096</v>
      </c>
      <c r="H113" s="516">
        <f t="shared" ca="1" si="15"/>
        <v>7374.6343578468313</v>
      </c>
      <c r="I113" s="518">
        <f t="shared" ca="1" si="16"/>
        <v>98025.90900276402</v>
      </c>
      <c r="J113" s="530">
        <f t="shared" ref="J113:J176" ca="1" si="18">+C113+H113+I113</f>
        <v>1956444.5132962749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1851043.9699356642</v>
      </c>
      <c r="D114" s="516">
        <f t="shared" ca="1" si="12"/>
        <v>1472889.5706198821</v>
      </c>
      <c r="E114" s="516">
        <f t="shared" ca="1" si="13"/>
        <v>378154.39931578212</v>
      </c>
      <c r="F114" s="516">
        <f t="shared" ca="1" si="14"/>
        <v>271539920.17666245</v>
      </c>
      <c r="G114" s="517">
        <v>47127</v>
      </c>
      <c r="H114" s="516">
        <f t="shared" ca="1" si="15"/>
        <v>7364.4478530994102</v>
      </c>
      <c r="I114" s="518">
        <f t="shared" ca="1" si="16"/>
        <v>101153.52374226389</v>
      </c>
      <c r="J114" s="530">
        <f t="shared" ca="1" si="18"/>
        <v>1959561.9415310274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1851043.9699356642</v>
      </c>
      <c r="D115" s="516">
        <f t="shared" ca="1" si="12"/>
        <v>1470841.234290255</v>
      </c>
      <c r="E115" s="516">
        <f t="shared" ca="1" si="13"/>
        <v>380202.73564540921</v>
      </c>
      <c r="F115" s="516">
        <f t="shared" ca="1" si="14"/>
        <v>271159717.44101703</v>
      </c>
      <c r="G115" s="517">
        <v>47158</v>
      </c>
      <c r="H115" s="516">
        <f t="shared" ca="1" si="15"/>
        <v>7354.2061714512747</v>
      </c>
      <c r="I115" s="518">
        <f t="shared" ca="1" si="16"/>
        <v>101012.85030571843</v>
      </c>
      <c r="J115" s="530">
        <f t="shared" ca="1" si="18"/>
        <v>1959411.0264128339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1851043.9699356642</v>
      </c>
      <c r="D116" s="516">
        <f t="shared" ca="1" si="12"/>
        <v>1468781.802805509</v>
      </c>
      <c r="E116" s="516">
        <f t="shared" ca="1" si="13"/>
        <v>382262.16713015526</v>
      </c>
      <c r="F116" s="516">
        <f t="shared" ca="1" si="14"/>
        <v>270777455.27388686</v>
      </c>
      <c r="G116" s="517">
        <v>47186</v>
      </c>
      <c r="H116" s="516">
        <f t="shared" ca="1" si="15"/>
        <v>7343.9090140275448</v>
      </c>
      <c r="I116" s="518">
        <f t="shared" ca="1" si="16"/>
        <v>91109.665060181724</v>
      </c>
      <c r="J116" s="530">
        <f t="shared" ca="1" si="18"/>
        <v>1949497.5440098734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1851043.9699356642</v>
      </c>
      <c r="D117" s="516">
        <f t="shared" ca="1" si="12"/>
        <v>1466711.2160668871</v>
      </c>
      <c r="E117" s="516">
        <f t="shared" ca="1" si="13"/>
        <v>384332.75386877707</v>
      </c>
      <c r="F117" s="516">
        <f t="shared" ca="1" si="14"/>
        <v>270393122.5200181</v>
      </c>
      <c r="G117" s="517">
        <v>47217</v>
      </c>
      <c r="H117" s="516">
        <f t="shared" ca="1" si="15"/>
        <v>7333.556080334436</v>
      </c>
      <c r="I117" s="518">
        <f t="shared" ca="1" si="16"/>
        <v>100729.21336188589</v>
      </c>
      <c r="J117" s="530">
        <f t="shared" ca="1" si="18"/>
        <v>1959106.7393778844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1851043.9699356642</v>
      </c>
      <c r="D118" s="516">
        <f t="shared" ca="1" si="12"/>
        <v>1464629.413650098</v>
      </c>
      <c r="E118" s="516">
        <f t="shared" ca="1" si="13"/>
        <v>386414.55628556618</v>
      </c>
      <c r="F118" s="516">
        <f t="shared" ca="1" si="14"/>
        <v>270006707.96373254</v>
      </c>
      <c r="G118" s="517">
        <v>47247</v>
      </c>
      <c r="H118" s="516">
        <f t="shared" ca="1" si="15"/>
        <v>7323.1470682504905</v>
      </c>
      <c r="I118" s="518">
        <f t="shared" ca="1" si="16"/>
        <v>97341.524107206496</v>
      </c>
      <c r="J118" s="530">
        <f t="shared" ca="1" si="18"/>
        <v>1955708.641111121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1851043.9699356642</v>
      </c>
      <c r="D119" s="516">
        <f t="shared" ca="1" si="12"/>
        <v>1462536.3348035512</v>
      </c>
      <c r="E119" s="516">
        <f t="shared" ca="1" si="13"/>
        <v>388507.63513211301</v>
      </c>
      <c r="F119" s="516">
        <f t="shared" ca="1" si="14"/>
        <v>269618200.32860041</v>
      </c>
      <c r="G119" s="517">
        <v>47278</v>
      </c>
      <c r="H119" s="516">
        <f t="shared" ca="1" si="15"/>
        <v>7312.6816740177564</v>
      </c>
      <c r="I119" s="518">
        <f t="shared" ca="1" si="16"/>
        <v>100442.49536250849</v>
      </c>
      <c r="J119" s="530">
        <f t="shared" ca="1" si="18"/>
        <v>1958799.1469721906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1851043.9699356642</v>
      </c>
      <c r="D120" s="516">
        <f t="shared" ca="1" si="12"/>
        <v>1460431.9184465855</v>
      </c>
      <c r="E120" s="516">
        <f t="shared" ca="1" si="13"/>
        <v>390612.05148907867</v>
      </c>
      <c r="F120" s="516">
        <f t="shared" ca="1" si="14"/>
        <v>269227588.27711135</v>
      </c>
      <c r="G120" s="517">
        <v>47308</v>
      </c>
      <c r="H120" s="516">
        <f t="shared" ca="1" si="15"/>
        <v>7302.1595922329279</v>
      </c>
      <c r="I120" s="518">
        <f t="shared" ca="1" si="16"/>
        <v>97062.552118296124</v>
      </c>
      <c r="J120" s="530">
        <f t="shared" ca="1" si="18"/>
        <v>1955408.6816461931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1851043.9699356642</v>
      </c>
      <c r="D121" s="516">
        <f t="shared" ca="1" si="12"/>
        <v>1458316.1031676866</v>
      </c>
      <c r="E121" s="516">
        <f t="shared" ca="1" si="13"/>
        <v>392727.8667679776</v>
      </c>
      <c r="F121" s="516">
        <f t="shared" ca="1" si="14"/>
        <v>268834860.41034335</v>
      </c>
      <c r="G121" s="517">
        <v>47339</v>
      </c>
      <c r="H121" s="516">
        <f t="shared" ca="1" si="15"/>
        <v>7291.5805158384328</v>
      </c>
      <c r="I121" s="518">
        <f t="shared" ca="1" si="16"/>
        <v>100152.66283908542</v>
      </c>
      <c r="J121" s="530">
        <f t="shared" ca="1" si="18"/>
        <v>1958488.213290588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1851043.9699356642</v>
      </c>
      <c r="D122" s="516">
        <f t="shared" ca="1" si="12"/>
        <v>1456188.8272226932</v>
      </c>
      <c r="E122" s="516">
        <f t="shared" ca="1" si="13"/>
        <v>394855.14271297096</v>
      </c>
      <c r="F122" s="516">
        <f t="shared" ca="1" si="14"/>
        <v>268440005.2676304</v>
      </c>
      <c r="G122" s="517">
        <v>47370</v>
      </c>
      <c r="H122" s="516">
        <f t="shared" ca="1" si="15"/>
        <v>7280.9441361134659</v>
      </c>
      <c r="I122" s="518">
        <f t="shared" ca="1" si="16"/>
        <v>100006.56807264771</v>
      </c>
      <c r="J122" s="530">
        <f t="shared" ca="1" si="18"/>
        <v>1958331.4821444254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1851043.9699356642</v>
      </c>
      <c r="D123" s="516">
        <f t="shared" ca="1" si="12"/>
        <v>1454050.0285329979</v>
      </c>
      <c r="E123" s="516">
        <f t="shared" ca="1" si="13"/>
        <v>396993.94140266627</v>
      </c>
      <c r="F123" s="516">
        <f t="shared" ca="1" si="14"/>
        <v>268043011.32622772</v>
      </c>
      <c r="G123" s="517">
        <v>47400</v>
      </c>
      <c r="H123" s="516">
        <f t="shared" ca="1" si="15"/>
        <v>7270.2501426649897</v>
      </c>
      <c r="I123" s="518">
        <f t="shared" ca="1" si="16"/>
        <v>96638.401896346943</v>
      </c>
      <c r="J123" s="530">
        <f t="shared" ca="1" si="18"/>
        <v>1954952.6219746759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1851043.9699356642</v>
      </c>
      <c r="D124" s="516">
        <f t="shared" ca="1" si="12"/>
        <v>1451899.6446837336</v>
      </c>
      <c r="E124" s="516">
        <f t="shared" ca="1" si="13"/>
        <v>399144.32525193063</v>
      </c>
      <c r="F124" s="516">
        <f t="shared" ca="1" si="14"/>
        <v>267643867.00097579</v>
      </c>
      <c r="G124" s="517">
        <v>47431</v>
      </c>
      <c r="H124" s="516">
        <f t="shared" ca="1" si="15"/>
        <v>7259.4982234186682</v>
      </c>
      <c r="I124" s="518">
        <f t="shared" ca="1" si="16"/>
        <v>99712.000213356703</v>
      </c>
      <c r="J124" s="530">
        <f t="shared" ca="1" si="18"/>
        <v>1958015.4683724395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1851043.9699356642</v>
      </c>
      <c r="D125" s="516">
        <f t="shared" ca="1" si="12"/>
        <v>1449737.6129219523</v>
      </c>
      <c r="E125" s="516">
        <f t="shared" ca="1" si="13"/>
        <v>401306.35701371194</v>
      </c>
      <c r="F125" s="516">
        <f t="shared" ca="1" si="14"/>
        <v>267242560.64396209</v>
      </c>
      <c r="G125" s="517">
        <v>47461</v>
      </c>
      <c r="H125" s="516">
        <f t="shared" ca="1" si="15"/>
        <v>7248.6880646097616</v>
      </c>
      <c r="I125" s="518">
        <f t="shared" ca="1" si="16"/>
        <v>96351.792120351281</v>
      </c>
      <c r="J125" s="530">
        <f t="shared" ca="1" si="18"/>
        <v>1954644.4501206251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1851043.9699356642</v>
      </c>
      <c r="D126" s="516">
        <f t="shared" ca="1" si="12"/>
        <v>1447563.8701547948</v>
      </c>
      <c r="E126" s="516">
        <f t="shared" ca="1" si="13"/>
        <v>403480.09978086944</v>
      </c>
      <c r="F126" s="516">
        <f t="shared" ca="1" si="14"/>
        <v>266839080.54418123</v>
      </c>
      <c r="G126" s="517">
        <v>47492</v>
      </c>
      <c r="H126" s="516">
        <f t="shared" ca="1" si="15"/>
        <v>7237.8193507739743</v>
      </c>
      <c r="I126" s="518">
        <f t="shared" ca="1" si="16"/>
        <v>99414.232559553886</v>
      </c>
      <c r="J126" s="530">
        <f t="shared" ca="1" si="18"/>
        <v>1957696.021845992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1851043.9699356642</v>
      </c>
      <c r="D127" s="516">
        <f t="shared" ca="1" si="12"/>
        <v>1445378.3529476484</v>
      </c>
      <c r="E127" s="516">
        <f t="shared" ca="1" si="13"/>
        <v>405665.61698801583</v>
      </c>
      <c r="F127" s="516">
        <f t="shared" ca="1" si="14"/>
        <v>266433414.92719322</v>
      </c>
      <c r="G127" s="517">
        <v>47523</v>
      </c>
      <c r="H127" s="516">
        <f t="shared" ca="1" si="15"/>
        <v>7226.8917647382423</v>
      </c>
      <c r="I127" s="518">
        <f t="shared" ca="1" si="16"/>
        <v>99264.137962435401</v>
      </c>
      <c r="J127" s="530">
        <f t="shared" ca="1" si="18"/>
        <v>1957534.9996628377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1851043.9699356642</v>
      </c>
      <c r="D128" s="516">
        <f t="shared" ca="1" si="12"/>
        <v>1443180.9975222966</v>
      </c>
      <c r="E128" s="516">
        <f t="shared" ca="1" si="13"/>
        <v>407862.97241336759</v>
      </c>
      <c r="F128" s="516">
        <f t="shared" ca="1" si="14"/>
        <v>266025551.95477986</v>
      </c>
      <c r="G128" s="517">
        <v>47551</v>
      </c>
      <c r="H128" s="516">
        <f t="shared" ca="1" si="15"/>
        <v>7215.9049876114832</v>
      </c>
      <c r="I128" s="518">
        <f t="shared" ca="1" si="16"/>
        <v>89521.627415536917</v>
      </c>
      <c r="J128" s="530">
        <f t="shared" ca="1" si="18"/>
        <v>1947781.5023388127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1851043.9699356642</v>
      </c>
      <c r="D129" s="516">
        <f t="shared" ca="1" si="12"/>
        <v>1440971.7397550577</v>
      </c>
      <c r="E129" s="516">
        <f t="shared" ca="1" si="13"/>
        <v>410072.23018060648</v>
      </c>
      <c r="F129" s="516">
        <f t="shared" ca="1" si="14"/>
        <v>265615479.72459924</v>
      </c>
      <c r="G129" s="517">
        <v>47582</v>
      </c>
      <c r="H129" s="516">
        <f t="shared" ca="1" si="15"/>
        <v>7204.8586987752888</v>
      </c>
      <c r="I129" s="518">
        <f t="shared" ca="1" si="16"/>
        <v>98961.505327178093</v>
      </c>
      <c r="J129" s="530">
        <f t="shared" ca="1" si="18"/>
        <v>1957210.3339616177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1851043.9699356642</v>
      </c>
      <c r="D130" s="516">
        <f t="shared" ca="1" si="12"/>
        <v>1438750.5151749125</v>
      </c>
      <c r="E130" s="516">
        <f t="shared" ca="1" si="13"/>
        <v>412293.45476075169</v>
      </c>
      <c r="F130" s="516">
        <f t="shared" ca="1" si="14"/>
        <v>265203186.26983848</v>
      </c>
      <c r="G130" s="517">
        <v>47612</v>
      </c>
      <c r="H130" s="516">
        <f t="shared" ca="1" si="15"/>
        <v>7193.7525758745624</v>
      </c>
      <c r="I130" s="518">
        <f t="shared" ca="1" si="16"/>
        <v>95621.572700855715</v>
      </c>
      <c r="J130" s="530">
        <f t="shared" ca="1" si="18"/>
        <v>1953859.2952123946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1851043.9699356642</v>
      </c>
      <c r="D131" s="516">
        <f t="shared" ca="1" si="12"/>
        <v>1436517.2589616252</v>
      </c>
      <c r="E131" s="516">
        <f t="shared" ca="1" si="13"/>
        <v>414526.71097403904</v>
      </c>
      <c r="F131" s="516">
        <f t="shared" ca="1" si="14"/>
        <v>264788659.55886444</v>
      </c>
      <c r="G131" s="517">
        <v>47643</v>
      </c>
      <c r="H131" s="516">
        <f t="shared" ca="1" si="15"/>
        <v>7182.5862948081258</v>
      </c>
      <c r="I131" s="518">
        <f t="shared" ca="1" si="16"/>
        <v>98655.585292379896</v>
      </c>
      <c r="J131" s="530">
        <f t="shared" ca="1" si="18"/>
        <v>1956882.1415228522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1851043.9699356642</v>
      </c>
      <c r="D132" s="516">
        <f t="shared" ca="1" si="12"/>
        <v>1434271.9059438491</v>
      </c>
      <c r="E132" s="516">
        <f t="shared" ca="1" si="13"/>
        <v>416772.06399181508</v>
      </c>
      <c r="F132" s="516">
        <f t="shared" ca="1" si="14"/>
        <v>264371887.49487263</v>
      </c>
      <c r="G132" s="517">
        <v>47673</v>
      </c>
      <c r="H132" s="516">
        <f t="shared" ca="1" si="15"/>
        <v>7171.359529719246</v>
      </c>
      <c r="I132" s="518">
        <f t="shared" ca="1" si="16"/>
        <v>95323.917441191195</v>
      </c>
      <c r="J132" s="530">
        <f t="shared" ca="1" si="18"/>
        <v>1953539.2469065746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1851043.9699356642</v>
      </c>
      <c r="D133" s="516">
        <f t="shared" ca="1" si="12"/>
        <v>1432014.3905972268</v>
      </c>
      <c r="E133" s="516">
        <f t="shared" ca="1" si="13"/>
        <v>419029.57933843741</v>
      </c>
      <c r="F133" s="516">
        <f t="shared" ca="1" si="14"/>
        <v>263952857.9155342</v>
      </c>
      <c r="G133" s="517">
        <v>47704</v>
      </c>
      <c r="H133" s="516">
        <f t="shared" ca="1" si="15"/>
        <v>7160.0719529861344</v>
      </c>
      <c r="I133" s="518">
        <f t="shared" ca="1" si="16"/>
        <v>98346.342148092604</v>
      </c>
      <c r="J133" s="530">
        <f t="shared" ca="1" si="18"/>
        <v>1956550.3840367428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1851043.9699356642</v>
      </c>
      <c r="D134" s="516">
        <f t="shared" ca="1" si="12"/>
        <v>1429744.647042477</v>
      </c>
      <c r="E134" s="516">
        <f t="shared" ca="1" si="13"/>
        <v>421299.32289318717</v>
      </c>
      <c r="F134" s="516">
        <f t="shared" ca="1" si="14"/>
        <v>263531558.59264103</v>
      </c>
      <c r="G134" s="517">
        <v>47735</v>
      </c>
      <c r="H134" s="516">
        <f t="shared" ca="1" si="15"/>
        <v>7148.7232352123856</v>
      </c>
      <c r="I134" s="518">
        <f t="shared" ca="1" si="16"/>
        <v>98190.463144578709</v>
      </c>
      <c r="J134" s="530">
        <f t="shared" ca="1" si="18"/>
        <v>1956383.1563154554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1851043.9699356642</v>
      </c>
      <c r="D135" s="516">
        <f t="shared" ca="1" si="12"/>
        <v>1427462.6090434722</v>
      </c>
      <c r="E135" s="516">
        <f t="shared" ca="1" si="13"/>
        <v>423581.36089219199</v>
      </c>
      <c r="F135" s="516">
        <f t="shared" ca="1" si="14"/>
        <v>263107977.23174882</v>
      </c>
      <c r="G135" s="517">
        <v>47765</v>
      </c>
      <c r="H135" s="516">
        <f t="shared" ca="1" si="15"/>
        <v>7137.3130452173609</v>
      </c>
      <c r="I135" s="518">
        <f t="shared" ca="1" si="16"/>
        <v>94871.361093350744</v>
      </c>
      <c r="J135" s="530">
        <f t="shared" ca="1" si="18"/>
        <v>1953052.6440742323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1851043.9699356642</v>
      </c>
      <c r="D136" s="516">
        <f t="shared" ca="1" si="12"/>
        <v>1425168.2100053062</v>
      </c>
      <c r="E136" s="516">
        <f t="shared" ca="1" si="13"/>
        <v>425875.75993035804</v>
      </c>
      <c r="F136" s="516">
        <f t="shared" ca="1" si="14"/>
        <v>262682101.47181845</v>
      </c>
      <c r="G136" s="517">
        <v>47796</v>
      </c>
      <c r="H136" s="516">
        <f t="shared" ca="1" si="15"/>
        <v>7125.8410500265309</v>
      </c>
      <c r="I136" s="518">
        <f t="shared" ca="1" si="16"/>
        <v>97876.167530210558</v>
      </c>
      <c r="J136" s="530">
        <f t="shared" ca="1" si="18"/>
        <v>1956045.9785159011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1851043.9699356642</v>
      </c>
      <c r="D137" s="516">
        <f t="shared" ca="1" si="12"/>
        <v>1422861.3829723499</v>
      </c>
      <c r="E137" s="516">
        <f t="shared" ca="1" si="13"/>
        <v>428182.58696331433</v>
      </c>
      <c r="F137" s="516">
        <f t="shared" ca="1" si="14"/>
        <v>262253918.88485512</v>
      </c>
      <c r="G137" s="517">
        <v>47826</v>
      </c>
      <c r="H137" s="516">
        <f t="shared" ca="1" si="15"/>
        <v>7114.3069148617496</v>
      </c>
      <c r="I137" s="518">
        <f t="shared" ca="1" si="16"/>
        <v>94565.556529854628</v>
      </c>
      <c r="J137" s="530">
        <f t="shared" ca="1" si="18"/>
        <v>1952723.8333803806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1851043.9699356642</v>
      </c>
      <c r="D138" s="516">
        <f t="shared" ca="1" si="12"/>
        <v>1420542.0606262987</v>
      </c>
      <c r="E138" s="516">
        <f t="shared" ca="1" si="13"/>
        <v>430501.90930936555</v>
      </c>
      <c r="F138" s="516">
        <f t="shared" ca="1" si="14"/>
        <v>261823416.97554576</v>
      </c>
      <c r="G138" s="517">
        <v>47857</v>
      </c>
      <c r="H138" s="516">
        <f t="shared" ca="1" si="15"/>
        <v>7102.7103031314937</v>
      </c>
      <c r="I138" s="518">
        <f t="shared" ca="1" si="16"/>
        <v>97558.457825166086</v>
      </c>
      <c r="J138" s="530">
        <f t="shared" ca="1" si="18"/>
        <v>1955705.1380639619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1851043.9699356642</v>
      </c>
      <c r="D139" s="516">
        <f t="shared" ca="1" si="12"/>
        <v>1418210.1752842062</v>
      </c>
      <c r="E139" s="516">
        <f t="shared" ca="1" si="13"/>
        <v>432833.79465145804</v>
      </c>
      <c r="F139" s="516">
        <f t="shared" ca="1" si="14"/>
        <v>261390583.18089432</v>
      </c>
      <c r="G139" s="517">
        <v>47888</v>
      </c>
      <c r="H139" s="516">
        <f t="shared" ca="1" si="15"/>
        <v>7091.0508764210308</v>
      </c>
      <c r="I139" s="518">
        <f t="shared" ca="1" si="16"/>
        <v>97398.311114903016</v>
      </c>
      <c r="J139" s="530">
        <f t="shared" ca="1" si="18"/>
        <v>1955533.3319269882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1851043.9699356642</v>
      </c>
      <c r="D140" s="516">
        <f t="shared" ca="1" si="12"/>
        <v>1415865.658896511</v>
      </c>
      <c r="E140" s="516">
        <f t="shared" ca="1" si="13"/>
        <v>435178.31103915325</v>
      </c>
      <c r="F140" s="516">
        <f t="shared" ca="1" si="14"/>
        <v>260955404.86985517</v>
      </c>
      <c r="G140" s="517">
        <v>47916</v>
      </c>
      <c r="H140" s="516">
        <f t="shared" ca="1" si="15"/>
        <v>7079.3282944825551</v>
      </c>
      <c r="I140" s="518">
        <f t="shared" ca="1" si="16"/>
        <v>87827.235948780479</v>
      </c>
      <c r="J140" s="530">
        <f t="shared" ca="1" si="18"/>
        <v>1945950.5341789273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1851043.9699356642</v>
      </c>
      <c r="D141" s="516">
        <f t="shared" ca="1" si="12"/>
        <v>1413508.443045049</v>
      </c>
      <c r="E141" s="516">
        <f t="shared" ca="1" si="13"/>
        <v>437535.52689061523</v>
      </c>
      <c r="F141" s="516">
        <f t="shared" ca="1" si="14"/>
        <v>260517869.34296456</v>
      </c>
      <c r="G141" s="517">
        <v>47947</v>
      </c>
      <c r="H141" s="516">
        <f t="shared" ca="1" si="15"/>
        <v>7067.5422152252449</v>
      </c>
      <c r="I141" s="518">
        <f t="shared" ca="1" si="16"/>
        <v>97075.410611586107</v>
      </c>
      <c r="J141" s="530">
        <f t="shared" ca="1" si="18"/>
        <v>1955186.9227624757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1851043.9699356642</v>
      </c>
      <c r="D142" s="516">
        <f t="shared" ca="1" si="12"/>
        <v>1411138.458941058</v>
      </c>
      <c r="E142" s="516">
        <f t="shared" ca="1" si="13"/>
        <v>439905.51099460619</v>
      </c>
      <c r="F142" s="516">
        <f t="shared" ca="1" si="14"/>
        <v>260077963.83196995</v>
      </c>
      <c r="G142" s="517">
        <v>47977</v>
      </c>
      <c r="H142" s="516">
        <f t="shared" ca="1" si="15"/>
        <v>7055.6922947052899</v>
      </c>
      <c r="I142" s="518">
        <f t="shared" ca="1" si="16"/>
        <v>93786.432963467232</v>
      </c>
      <c r="J142" s="530">
        <f t="shared" ca="1" si="18"/>
        <v>1951886.0951938366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1851043.9699356642</v>
      </c>
      <c r="D143" s="516">
        <f t="shared" ca="1" si="12"/>
        <v>1408755.6374231705</v>
      </c>
      <c r="E143" s="516">
        <f t="shared" ca="1" si="13"/>
        <v>442288.33251249371</v>
      </c>
      <c r="F143" s="516">
        <f t="shared" ca="1" si="14"/>
        <v>259635675.49945745</v>
      </c>
      <c r="G143" s="517">
        <v>48008</v>
      </c>
      <c r="H143" s="516">
        <f t="shared" ca="1" si="15"/>
        <v>7043.7781871158522</v>
      </c>
      <c r="I143" s="518">
        <f t="shared" ca="1" si="16"/>
        <v>96749.002545492811</v>
      </c>
      <c r="J143" s="530">
        <f t="shared" ca="1" si="18"/>
        <v>1954836.7506682728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1851043.9699356642</v>
      </c>
      <c r="D144" s="516">
        <f t="shared" ca="1" si="12"/>
        <v>1406359.9089553945</v>
      </c>
      <c r="E144" s="516">
        <f t="shared" ca="1" si="13"/>
        <v>444684.06098026969</v>
      </c>
      <c r="F144" s="516">
        <f t="shared" ca="1" si="14"/>
        <v>259190991.43847719</v>
      </c>
      <c r="G144" s="517">
        <v>48038</v>
      </c>
      <c r="H144" s="516">
        <f t="shared" ca="1" si="15"/>
        <v>7031.7995447769727</v>
      </c>
      <c r="I144" s="518">
        <f t="shared" ca="1" si="16"/>
        <v>93468.843179804666</v>
      </c>
      <c r="J144" s="530">
        <f t="shared" ca="1" si="18"/>
        <v>1951544.612660246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1851043.9699356642</v>
      </c>
      <c r="D145" s="516">
        <f t="shared" ca="1" si="12"/>
        <v>1403951.2036250848</v>
      </c>
      <c r="E145" s="516">
        <f t="shared" ca="1" si="13"/>
        <v>447092.76631057938</v>
      </c>
      <c r="F145" s="516">
        <f t="shared" ca="1" si="14"/>
        <v>258743898.67216662</v>
      </c>
      <c r="G145" s="517">
        <v>48069</v>
      </c>
      <c r="H145" s="516">
        <f t="shared" ca="1" si="15"/>
        <v>7019.7560181254239</v>
      </c>
      <c r="I145" s="518">
        <f t="shared" ca="1" si="16"/>
        <v>96419.048815113507</v>
      </c>
      <c r="J145" s="530">
        <f t="shared" ca="1" si="18"/>
        <v>1954482.7747689032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1851043.9699356642</v>
      </c>
      <c r="D146" s="516">
        <f t="shared" ca="1" si="12"/>
        <v>1401529.4511409025</v>
      </c>
      <c r="E146" s="516">
        <f t="shared" ca="1" si="13"/>
        <v>449514.51879476174</v>
      </c>
      <c r="F146" s="516">
        <f t="shared" ca="1" si="14"/>
        <v>258294384.15337184</v>
      </c>
      <c r="G146" s="517">
        <v>48100</v>
      </c>
      <c r="H146" s="516">
        <f t="shared" ca="1" si="15"/>
        <v>7007.6472557045126</v>
      </c>
      <c r="I146" s="518">
        <f t="shared" ca="1" si="16"/>
        <v>96252.730306045967</v>
      </c>
      <c r="J146" s="530">
        <f t="shared" ca="1" si="18"/>
        <v>1954304.3474974148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1851043.9699356642</v>
      </c>
      <c r="D147" s="516">
        <f t="shared" ca="1" si="12"/>
        <v>1399094.5808307643</v>
      </c>
      <c r="E147" s="516">
        <f t="shared" ca="1" si="13"/>
        <v>451949.38910489995</v>
      </c>
      <c r="F147" s="516">
        <f t="shared" ca="1" si="14"/>
        <v>257842434.76426694</v>
      </c>
      <c r="G147" s="517">
        <v>48130</v>
      </c>
      <c r="H147" s="516">
        <f t="shared" ca="1" si="15"/>
        <v>6995.4729041538212</v>
      </c>
      <c r="I147" s="518">
        <f t="shared" ca="1" si="16"/>
        <v>92985.978295213848</v>
      </c>
      <c r="J147" s="530">
        <f t="shared" ca="1" si="18"/>
        <v>1951025.4211350319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1851043.9699356642</v>
      </c>
      <c r="D148" s="516">
        <f t="shared" ca="1" si="12"/>
        <v>1396646.5216397792</v>
      </c>
      <c r="E148" s="516">
        <f t="shared" ca="1" si="13"/>
        <v>454397.448295885</v>
      </c>
      <c r="F148" s="516">
        <f t="shared" ca="1" si="14"/>
        <v>257388037.31597105</v>
      </c>
      <c r="G148" s="517">
        <v>48161</v>
      </c>
      <c r="H148" s="516">
        <f t="shared" ca="1" si="15"/>
        <v>6983.2326081988958</v>
      </c>
      <c r="I148" s="518">
        <f t="shared" ca="1" si="16"/>
        <v>95917.385732307288</v>
      </c>
      <c r="J148" s="530">
        <f t="shared" ca="1" si="18"/>
        <v>1953944.5882761704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1851043.9699356642</v>
      </c>
      <c r="D149" s="516">
        <f t="shared" ca="1" si="12"/>
        <v>1394185.2021281766</v>
      </c>
      <c r="E149" s="516">
        <f t="shared" ca="1" si="13"/>
        <v>456858.76780748763</v>
      </c>
      <c r="F149" s="516">
        <f t="shared" ca="1" si="14"/>
        <v>256931178.54816356</v>
      </c>
      <c r="G149" s="517">
        <v>48191</v>
      </c>
      <c r="H149" s="516">
        <f t="shared" ca="1" si="15"/>
        <v>6970.9260106408829</v>
      </c>
      <c r="I149" s="518">
        <f t="shared" ca="1" si="16"/>
        <v>92659.693433749562</v>
      </c>
      <c r="J149" s="530">
        <f t="shared" ca="1" si="18"/>
        <v>1950674.5893800545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1851043.9699356642</v>
      </c>
      <c r="D150" s="516">
        <f t="shared" ca="1" si="12"/>
        <v>1391710.5504692195</v>
      </c>
      <c r="E150" s="516">
        <f t="shared" ca="1" si="13"/>
        <v>459333.41946644476</v>
      </c>
      <c r="F150" s="516">
        <f t="shared" ca="1" si="14"/>
        <v>256471845.12869713</v>
      </c>
      <c r="G150" s="517">
        <v>48222</v>
      </c>
      <c r="H150" s="516">
        <f t="shared" ca="1" si="15"/>
        <v>6958.5527523460969</v>
      </c>
      <c r="I150" s="518">
        <f t="shared" ca="1" si="16"/>
        <v>95578.398419916834</v>
      </c>
      <c r="J150" s="530">
        <f t="shared" ca="1" si="18"/>
        <v>1953580.9211079271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1851043.9699356642</v>
      </c>
      <c r="D151" s="516">
        <f t="shared" ca="1" si="12"/>
        <v>1389222.4944471095</v>
      </c>
      <c r="E151" s="516">
        <f t="shared" ca="1" si="13"/>
        <v>461821.47548855469</v>
      </c>
      <c r="F151" s="516">
        <f t="shared" ca="1" si="14"/>
        <v>256010023.65320858</v>
      </c>
      <c r="G151" s="517">
        <v>48253</v>
      </c>
      <c r="H151" s="516">
        <f t="shared" ca="1" si="15"/>
        <v>6946.112472235548</v>
      </c>
      <c r="I151" s="518">
        <f t="shared" ca="1" si="16"/>
        <v>95407.526387875318</v>
      </c>
      <c r="J151" s="530">
        <f t="shared" ca="1" si="18"/>
        <v>1953397.6087957751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1851043.9699356642</v>
      </c>
      <c r="D152" s="516">
        <f t="shared" ca="1" si="12"/>
        <v>1386720.96145488</v>
      </c>
      <c r="E152" s="516">
        <f t="shared" ca="1" si="13"/>
        <v>464323.00848078425</v>
      </c>
      <c r="F152" s="516">
        <f t="shared" ca="1" si="14"/>
        <v>255545700.6447278</v>
      </c>
      <c r="G152" s="517">
        <v>48282</v>
      </c>
      <c r="H152" s="516">
        <f t="shared" ca="1" si="15"/>
        <v>6933.6048072743997</v>
      </c>
      <c r="I152" s="518">
        <f t="shared" ca="1" si="16"/>
        <v>89091.488231316573</v>
      </c>
      <c r="J152" s="530">
        <f t="shared" ca="1" si="18"/>
        <v>1947069.0629742553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1851043.9699356642</v>
      </c>
      <c r="D153" s="516">
        <f t="shared" ca="1" si="12"/>
        <v>1384205.8784922757</v>
      </c>
      <c r="E153" s="516">
        <f t="shared" ca="1" si="13"/>
        <v>466838.09144338849</v>
      </c>
      <c r="F153" s="516">
        <f t="shared" ca="1" si="14"/>
        <v>255078862.55328441</v>
      </c>
      <c r="G153" s="517">
        <v>48313</v>
      </c>
      <c r="H153" s="516">
        <f t="shared" ca="1" si="15"/>
        <v>6921.0293924613788</v>
      </c>
      <c r="I153" s="518">
        <f t="shared" ca="1" si="16"/>
        <v>95063.000639838734</v>
      </c>
      <c r="J153" s="530">
        <f t="shared" ca="1" si="18"/>
        <v>1953027.9999679641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1851043.9699356642</v>
      </c>
      <c r="D154" s="516">
        <f t="shared" ca="1" si="12"/>
        <v>1381677.1721636239</v>
      </c>
      <c r="E154" s="516">
        <f t="shared" ca="1" si="13"/>
        <v>469366.79777204036</v>
      </c>
      <c r="F154" s="516">
        <f t="shared" ca="1" si="14"/>
        <v>254609495.75551236</v>
      </c>
      <c r="G154" s="517">
        <v>48343</v>
      </c>
      <c r="H154" s="516">
        <f t="shared" ca="1" si="15"/>
        <v>6908.385860818119</v>
      </c>
      <c r="I154" s="518">
        <f t="shared" ca="1" si="16"/>
        <v>91828.390519182387</v>
      </c>
      <c r="J154" s="530">
        <f t="shared" ca="1" si="18"/>
        <v>1949780.7463156648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1851043.9699356642</v>
      </c>
      <c r="D155" s="516">
        <f t="shared" ca="1" si="12"/>
        <v>1379134.7686756919</v>
      </c>
      <c r="E155" s="516">
        <f t="shared" ca="1" si="13"/>
        <v>471909.20125997229</v>
      </c>
      <c r="F155" s="516">
        <f t="shared" ca="1" si="14"/>
        <v>254137586.55425239</v>
      </c>
      <c r="G155" s="517">
        <v>48374</v>
      </c>
      <c r="H155" s="516">
        <f t="shared" ca="1" si="15"/>
        <v>6895.6738433784594</v>
      </c>
      <c r="I155" s="518">
        <f t="shared" ca="1" si="16"/>
        <v>94714.73242105059</v>
      </c>
      <c r="J155" s="530">
        <f t="shared" ca="1" si="18"/>
        <v>1952654.3762000932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1851043.9699356642</v>
      </c>
      <c r="D156" s="516">
        <f t="shared" ca="1" si="12"/>
        <v>1376578.5938355338</v>
      </c>
      <c r="E156" s="516">
        <f t="shared" ca="1" si="13"/>
        <v>474465.37610013038</v>
      </c>
      <c r="F156" s="516">
        <f t="shared" ca="1" si="14"/>
        <v>253663121.17815226</v>
      </c>
      <c r="G156" s="517">
        <v>48404</v>
      </c>
      <c r="H156" s="516">
        <f t="shared" ca="1" si="15"/>
        <v>6882.8929691776693</v>
      </c>
      <c r="I156" s="518">
        <f t="shared" ca="1" si="16"/>
        <v>91489.531159530845</v>
      </c>
      <c r="J156" s="530">
        <f t="shared" ca="1" si="18"/>
        <v>1949416.3940643726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1851043.9699356642</v>
      </c>
      <c r="D157" s="516">
        <f t="shared" ca="1" si="12"/>
        <v>1374008.5730483248</v>
      </c>
      <c r="E157" s="516">
        <f t="shared" ca="1" si="13"/>
        <v>477035.39688733942</v>
      </c>
      <c r="F157" s="516">
        <f t="shared" ca="1" si="14"/>
        <v>253186085.78126493</v>
      </c>
      <c r="G157" s="517">
        <v>48435</v>
      </c>
      <c r="H157" s="516">
        <f t="shared" ca="1" si="15"/>
        <v>6870.042865241624</v>
      </c>
      <c r="I157" s="518">
        <f t="shared" ca="1" si="16"/>
        <v>94362.681078272639</v>
      </c>
      <c r="J157" s="530">
        <f t="shared" ca="1" si="18"/>
        <v>1952276.6938791785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1851043.9699356642</v>
      </c>
      <c r="D158" s="516">
        <f t="shared" ca="1" si="12"/>
        <v>1371424.631315185</v>
      </c>
      <c r="E158" s="516">
        <f t="shared" ca="1" si="13"/>
        <v>479619.33862047922</v>
      </c>
      <c r="F158" s="516">
        <f t="shared" ca="1" si="14"/>
        <v>252706466.44264445</v>
      </c>
      <c r="G158" s="517">
        <v>48466</v>
      </c>
      <c r="H158" s="516">
        <f t="shared" ca="1" si="15"/>
        <v>6857.1231565759253</v>
      </c>
      <c r="I158" s="518">
        <f t="shared" ca="1" si="16"/>
        <v>94185.22391063055</v>
      </c>
      <c r="J158" s="530">
        <f t="shared" ca="1" si="18"/>
        <v>1952086.3170028706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1851043.9699356642</v>
      </c>
      <c r="D159" s="516">
        <f t="shared" ca="1" si="12"/>
        <v>1368826.6932309908</v>
      </c>
      <c r="E159" s="516">
        <f t="shared" ca="1" si="13"/>
        <v>482217.27670467342</v>
      </c>
      <c r="F159" s="516">
        <f t="shared" ca="1" si="14"/>
        <v>252224249.16593978</v>
      </c>
      <c r="G159" s="517">
        <v>48496</v>
      </c>
      <c r="H159" s="516">
        <f t="shared" ca="1" si="15"/>
        <v>6844.1334661549536</v>
      </c>
      <c r="I159" s="518">
        <f t="shared" ca="1" si="16"/>
        <v>90974.327919351985</v>
      </c>
      <c r="J159" s="530">
        <f t="shared" ca="1" si="18"/>
        <v>1948862.4313211711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1851043.9699356642</v>
      </c>
      <c r="D160" s="516">
        <f t="shared" ca="1" si="12"/>
        <v>1366214.6829821737</v>
      </c>
      <c r="E160" s="516">
        <f t="shared" ca="1" si="13"/>
        <v>484829.28695349046</v>
      </c>
      <c r="F160" s="516">
        <f t="shared" ca="1" si="14"/>
        <v>251739419.8789863</v>
      </c>
      <c r="G160" s="517">
        <v>48527</v>
      </c>
      <c r="H160" s="516">
        <f t="shared" ca="1" si="15"/>
        <v>6831.0734149108685</v>
      </c>
      <c r="I160" s="518">
        <f t="shared" ca="1" si="16"/>
        <v>93827.420689729595</v>
      </c>
      <c r="J160" s="530">
        <f t="shared" ca="1" si="18"/>
        <v>1951702.4640403045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1851043.9699356642</v>
      </c>
      <c r="D161" s="516">
        <f t="shared" ca="1" si="12"/>
        <v>1363588.5243445092</v>
      </c>
      <c r="E161" s="516">
        <f t="shared" ca="1" si="13"/>
        <v>487455.44559115497</v>
      </c>
      <c r="F161" s="516">
        <f t="shared" ca="1" si="14"/>
        <v>251251964.43339515</v>
      </c>
      <c r="G161" s="517">
        <v>48557</v>
      </c>
      <c r="H161" s="516">
        <f t="shared" ca="1" si="15"/>
        <v>6817.9426217225464</v>
      </c>
      <c r="I161" s="518">
        <f t="shared" ca="1" si="16"/>
        <v>90626.191156435059</v>
      </c>
      <c r="J161" s="530">
        <f t="shared" ca="1" si="18"/>
        <v>1948488.1037138219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1851043.9699356642</v>
      </c>
      <c r="D162" s="516">
        <f t="shared" ca="1" si="12"/>
        <v>1360948.1406808905</v>
      </c>
      <c r="E162" s="516">
        <f t="shared" ca="1" si="13"/>
        <v>490095.82925477368</v>
      </c>
      <c r="F162" s="516">
        <f t="shared" ca="1" si="14"/>
        <v>250761868.60414037</v>
      </c>
      <c r="G162" s="517">
        <v>48588</v>
      </c>
      <c r="H162" s="516">
        <f t="shared" ca="1" si="15"/>
        <v>6804.7407034044527</v>
      </c>
      <c r="I162" s="518">
        <f t="shared" ca="1" si="16"/>
        <v>93465.730769222981</v>
      </c>
      <c r="J162" s="530">
        <f t="shared" ca="1" si="18"/>
        <v>1951314.4414082917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1851043.9699356642</v>
      </c>
      <c r="D163" s="516">
        <f t="shared" ca="1" si="12"/>
        <v>1358293.4549390937</v>
      </c>
      <c r="E163" s="516">
        <f t="shared" ca="1" si="13"/>
        <v>492750.51499657054</v>
      </c>
      <c r="F163" s="516">
        <f t="shared" ca="1" si="14"/>
        <v>250269118.08914381</v>
      </c>
      <c r="G163" s="517">
        <v>48619</v>
      </c>
      <c r="H163" s="516">
        <f t="shared" ca="1" si="15"/>
        <v>6791.4672746954684</v>
      </c>
      <c r="I163" s="518">
        <f t="shared" ca="1" si="16"/>
        <v>93283.415120740217</v>
      </c>
      <c r="J163" s="530">
        <f t="shared" ca="1" si="18"/>
        <v>1951118.8523310998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1851043.9699356642</v>
      </c>
      <c r="D164" s="516">
        <f t="shared" ca="1" si="12"/>
        <v>1355624.389649529</v>
      </c>
      <c r="E164" s="516">
        <f t="shared" ca="1" si="13"/>
        <v>495419.5802861352</v>
      </c>
      <c r="F164" s="516">
        <f t="shared" ca="1" si="14"/>
        <v>249773698.50885767</v>
      </c>
      <c r="G164" s="517">
        <v>48647</v>
      </c>
      <c r="H164" s="516">
        <f t="shared" ca="1" si="15"/>
        <v>6778.1219482476454</v>
      </c>
      <c r="I164" s="518">
        <f t="shared" ca="1" si="16"/>
        <v>84090.42367795232</v>
      </c>
      <c r="J164" s="530">
        <f t="shared" ca="1" si="18"/>
        <v>1941912.515561864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1851043.9699356642</v>
      </c>
      <c r="D165" s="516">
        <f t="shared" ca="1" si="12"/>
        <v>1352940.866922979</v>
      </c>
      <c r="E165" s="516">
        <f t="shared" ca="1" si="13"/>
        <v>498103.1030126852</v>
      </c>
      <c r="F165" s="516">
        <f t="shared" ca="1" si="14"/>
        <v>249275595.40584499</v>
      </c>
      <c r="G165" s="517">
        <v>48678</v>
      </c>
      <c r="H165" s="516">
        <f t="shared" ca="1" si="15"/>
        <v>6764.7043346148948</v>
      </c>
      <c r="I165" s="518">
        <f t="shared" ca="1" si="16"/>
        <v>92915.815845295045</v>
      </c>
      <c r="J165" s="530">
        <f t="shared" ca="1" si="18"/>
        <v>1950724.4901155741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1851043.9699356642</v>
      </c>
      <c r="D166" s="516">
        <f t="shared" ca="1" si="12"/>
        <v>1350242.808448327</v>
      </c>
      <c r="E166" s="516">
        <f t="shared" ca="1" si="13"/>
        <v>500801.1614873372</v>
      </c>
      <c r="F166" s="516">
        <f t="shared" ca="1" si="14"/>
        <v>248774794.24435765</v>
      </c>
      <c r="G166" s="517">
        <v>48708</v>
      </c>
      <c r="H166" s="516">
        <f t="shared" ca="1" si="15"/>
        <v>6751.2140422416351</v>
      </c>
      <c r="I166" s="518">
        <f t="shared" ca="1" si="16"/>
        <v>89739.214346104185</v>
      </c>
      <c r="J166" s="530">
        <f t="shared" ca="1" si="18"/>
        <v>1947534.39832401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1851043.9699356642</v>
      </c>
      <c r="D167" s="516">
        <f t="shared" ca="1" si="12"/>
        <v>1347530.1354902706</v>
      </c>
      <c r="E167" s="516">
        <f t="shared" ca="1" si="13"/>
        <v>503513.83444539364</v>
      </c>
      <c r="F167" s="516">
        <f t="shared" ca="1" si="14"/>
        <v>248271280.40991226</v>
      </c>
      <c r="G167" s="517">
        <v>48739</v>
      </c>
      <c r="H167" s="516">
        <f t="shared" ca="1" si="15"/>
        <v>6737.6506774513527</v>
      </c>
      <c r="I167" s="518">
        <f t="shared" ca="1" si="16"/>
        <v>92544.223458901033</v>
      </c>
      <c r="J167" s="530">
        <f t="shared" ca="1" si="18"/>
        <v>1950325.8440720167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1851043.9699356642</v>
      </c>
      <c r="D168" s="516">
        <f t="shared" ca="1" si="12"/>
        <v>1344802.7688870248</v>
      </c>
      <c r="E168" s="516">
        <f t="shared" ca="1" si="13"/>
        <v>506241.20104863937</v>
      </c>
      <c r="F168" s="516">
        <f t="shared" ca="1" si="14"/>
        <v>247765039.20886362</v>
      </c>
      <c r="G168" s="517">
        <v>48769</v>
      </c>
      <c r="H168" s="516">
        <f t="shared" ca="1" si="15"/>
        <v>6724.0138444351242</v>
      </c>
      <c r="I168" s="518">
        <f t="shared" ca="1" si="16"/>
        <v>89377.660947568394</v>
      </c>
      <c r="J168" s="530">
        <f t="shared" ca="1" si="18"/>
        <v>1947145.6447276678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1851043.9699356642</v>
      </c>
      <c r="D169" s="516">
        <f t="shared" ca="1" si="12"/>
        <v>1342060.6290480113</v>
      </c>
      <c r="E169" s="516">
        <f t="shared" ca="1" si="13"/>
        <v>508983.34088765294</v>
      </c>
      <c r="F169" s="516">
        <f t="shared" ca="1" si="14"/>
        <v>247256055.86797595</v>
      </c>
      <c r="G169" s="517">
        <v>48800</v>
      </c>
      <c r="H169" s="516">
        <f t="shared" ca="1" si="15"/>
        <v>6710.3031452400564</v>
      </c>
      <c r="I169" s="518">
        <f t="shared" ca="1" si="16"/>
        <v>92168.594585697254</v>
      </c>
      <c r="J169" s="530">
        <f t="shared" ca="1" si="18"/>
        <v>1949922.8676666014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1851043.9699356642</v>
      </c>
      <c r="D170" s="516">
        <f t="shared" ca="1" si="12"/>
        <v>1339303.6359515365</v>
      </c>
      <c r="E170" s="516">
        <f t="shared" ca="1" si="13"/>
        <v>511740.33398412773</v>
      </c>
      <c r="F170" s="516">
        <f t="shared" ca="1" si="14"/>
        <v>246744315.53399181</v>
      </c>
      <c r="G170" s="517">
        <v>48831</v>
      </c>
      <c r="H170" s="516">
        <f t="shared" ca="1" si="15"/>
        <v>6696.5181797576824</v>
      </c>
      <c r="I170" s="518">
        <f t="shared" ca="1" si="16"/>
        <v>91979.252782887037</v>
      </c>
      <c r="J170" s="530">
        <f t="shared" ca="1" si="18"/>
        <v>1949719.740898309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1851043.9699356642</v>
      </c>
      <c r="D171" s="516">
        <f t="shared" ca="1" si="12"/>
        <v>1336531.7091424556</v>
      </c>
      <c r="E171" s="516">
        <f t="shared" ca="1" si="13"/>
        <v>514512.26079320861</v>
      </c>
      <c r="F171" s="516">
        <f t="shared" ca="1" si="14"/>
        <v>246229803.2731986</v>
      </c>
      <c r="G171" s="517">
        <v>48861</v>
      </c>
      <c r="H171" s="516">
        <f t="shared" ca="1" si="15"/>
        <v>6682.6585457122783</v>
      </c>
      <c r="I171" s="518">
        <f t="shared" ca="1" si="16"/>
        <v>88827.953592237041</v>
      </c>
      <c r="J171" s="530">
        <f t="shared" ca="1" si="18"/>
        <v>1946554.5820736135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1851043.9699356642</v>
      </c>
      <c r="D172" s="516">
        <f t="shared" ca="1" si="12"/>
        <v>1333744.7677298258</v>
      </c>
      <c r="E172" s="516">
        <f t="shared" ca="1" si="13"/>
        <v>517299.2022058384</v>
      </c>
      <c r="F172" s="516">
        <f t="shared" ca="1" si="14"/>
        <v>245712504.07099277</v>
      </c>
      <c r="G172" s="517">
        <v>48892</v>
      </c>
      <c r="H172" s="516">
        <f t="shared" ca="1" si="15"/>
        <v>6668.723838649129</v>
      </c>
      <c r="I172" s="518">
        <f t="shared" ca="1" si="16"/>
        <v>91597.486817629877</v>
      </c>
      <c r="J172" s="530">
        <f t="shared" ca="1" si="18"/>
        <v>1949310.1805919432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1851043.9699356642</v>
      </c>
      <c r="D173" s="516">
        <f t="shared" ca="1" si="12"/>
        <v>1330942.7303845442</v>
      </c>
      <c r="E173" s="516">
        <f t="shared" ca="1" si="13"/>
        <v>520101.23955111997</v>
      </c>
      <c r="F173" s="516">
        <f t="shared" ca="1" si="14"/>
        <v>245192402.83144164</v>
      </c>
      <c r="G173" s="517">
        <v>48922</v>
      </c>
      <c r="H173" s="516">
        <f t="shared" ca="1" si="15"/>
        <v>6654.7136519227215</v>
      </c>
      <c r="I173" s="518">
        <f t="shared" ca="1" si="16"/>
        <v>88456.50146555739</v>
      </c>
      <c r="J173" s="530">
        <f t="shared" ca="1" si="18"/>
        <v>1946155.1850531443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1851043.9699356642</v>
      </c>
      <c r="D174" s="516">
        <f t="shared" ca="1" si="12"/>
        <v>1328125.5153369757</v>
      </c>
      <c r="E174" s="516">
        <f t="shared" ca="1" si="13"/>
        <v>522918.45459868852</v>
      </c>
      <c r="F174" s="516">
        <f t="shared" ca="1" si="14"/>
        <v>244669484.37684295</v>
      </c>
      <c r="G174" s="517">
        <v>48953</v>
      </c>
      <c r="H174" s="516">
        <f t="shared" ca="1" si="15"/>
        <v>6640.6275766848785</v>
      </c>
      <c r="I174" s="518">
        <f t="shared" ca="1" si="16"/>
        <v>91211.573853296286</v>
      </c>
      <c r="J174" s="530">
        <f t="shared" ca="1" si="18"/>
        <v>1948896.1713656452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1851043.9699356642</v>
      </c>
      <c r="D175" s="516">
        <f t="shared" ca="1" si="12"/>
        <v>1325293.0403745661</v>
      </c>
      <c r="E175" s="516">
        <f t="shared" ca="1" si="13"/>
        <v>525750.92956109811</v>
      </c>
      <c r="F175" s="516">
        <f t="shared" ca="1" si="14"/>
        <v>244143733.44728184</v>
      </c>
      <c r="G175" s="517">
        <v>48984</v>
      </c>
      <c r="H175" s="516">
        <f t="shared" ca="1" si="15"/>
        <v>6626.4652018728302</v>
      </c>
      <c r="I175" s="518">
        <f t="shared" ca="1" si="16"/>
        <v>91017.048188185567</v>
      </c>
      <c r="J175" s="530">
        <f t="shared" ca="1" si="18"/>
        <v>1948687.4833257226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1851043.9699356642</v>
      </c>
      <c r="D176" s="516">
        <f t="shared" ref="D176:D239" ca="1" si="20">+F175*(($H$6/100)/$H$9)</f>
        <v>1322445.2228394432</v>
      </c>
      <c r="E176" s="516">
        <f t="shared" ref="E176:E239" ca="1" si="21">+C176-D176</f>
        <v>528598.74709622096</v>
      </c>
      <c r="F176" s="516">
        <f t="shared" ref="F176:F239" ca="1" si="22">IF(F175&lt;1,0,+F175-E176)</f>
        <v>243615134.70018563</v>
      </c>
      <c r="G176" s="517">
        <v>49012</v>
      </c>
      <c r="H176" s="516">
        <f t="shared" ref="H176:H239" ca="1" si="23">+D176*$H$7/100</f>
        <v>6612.2261141972158</v>
      </c>
      <c r="I176" s="518">
        <f t="shared" ref="I176:I239" ca="1" si="24">+F175*$R$41*O176</f>
        <v>82032.294438286684</v>
      </c>
      <c r="J176" s="530">
        <f t="shared" ca="1" si="18"/>
        <v>1939688.4904881481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1851043.9699356642</v>
      </c>
      <c r="D177" s="516">
        <f t="shared" ca="1" si="20"/>
        <v>1319581.9796260055</v>
      </c>
      <c r="E177" s="516">
        <f t="shared" ca="1" si="21"/>
        <v>531461.99030965869</v>
      </c>
      <c r="F177" s="516">
        <f t="shared" ca="1" si="22"/>
        <v>243083672.70987597</v>
      </c>
      <c r="G177" s="517">
        <v>49043</v>
      </c>
      <c r="H177" s="516">
        <f t="shared" ca="1" si="23"/>
        <v>6597.9098981300276</v>
      </c>
      <c r="I177" s="518">
        <f t="shared" ca="1" si="24"/>
        <v>90624.830108469047</v>
      </c>
      <c r="J177" s="530">
        <f t="shared" ref="J177:J240" ca="1" si="26">+C177+H177+I177</f>
        <v>1948266.7099422633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1851043.9699356642</v>
      </c>
      <c r="D178" s="516">
        <f t="shared" ca="1" si="20"/>
        <v>1316703.2271784949</v>
      </c>
      <c r="E178" s="516">
        <f t="shared" ca="1" si="21"/>
        <v>534340.7427571693</v>
      </c>
      <c r="F178" s="516">
        <f t="shared" ca="1" si="22"/>
        <v>242549331.9671188</v>
      </c>
      <c r="G178" s="517">
        <v>49073</v>
      </c>
      <c r="H178" s="516">
        <f t="shared" ca="1" si="23"/>
        <v>6583.5161358924743</v>
      </c>
      <c r="I178" s="518">
        <f t="shared" ca="1" si="24"/>
        <v>87510.122175555342</v>
      </c>
      <c r="J178" s="530">
        <f t="shared" ca="1" si="26"/>
        <v>1945137.608247112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1851043.9699356642</v>
      </c>
      <c r="D179" s="516">
        <f t="shared" ca="1" si="20"/>
        <v>1313808.8814885602</v>
      </c>
      <c r="E179" s="516">
        <f t="shared" ca="1" si="21"/>
        <v>537235.08844710398</v>
      </c>
      <c r="F179" s="516">
        <f t="shared" ca="1" si="22"/>
        <v>242012096.87867171</v>
      </c>
      <c r="G179" s="517">
        <v>49104</v>
      </c>
      <c r="H179" s="516">
        <f t="shared" ca="1" si="23"/>
        <v>6569.0444074428015</v>
      </c>
      <c r="I179" s="518">
        <f t="shared" ca="1" si="24"/>
        <v>90228.35149176819</v>
      </c>
      <c r="J179" s="530">
        <f t="shared" ca="1" si="26"/>
        <v>1947841.3658348753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1851043.9699356642</v>
      </c>
      <c r="D180" s="516">
        <f t="shared" ca="1" si="20"/>
        <v>1310898.8580928051</v>
      </c>
      <c r="E180" s="516">
        <f t="shared" ca="1" si="21"/>
        <v>540145.11184285907</v>
      </c>
      <c r="F180" s="516">
        <f t="shared" ca="1" si="22"/>
        <v>241471951.76682884</v>
      </c>
      <c r="G180" s="517">
        <v>49134</v>
      </c>
      <c r="H180" s="516">
        <f t="shared" ca="1" si="23"/>
        <v>6554.4942904640257</v>
      </c>
      <c r="I180" s="518">
        <f t="shared" ca="1" si="24"/>
        <v>87124.354876321799</v>
      </c>
      <c r="J180" s="530">
        <f t="shared" ca="1" si="26"/>
        <v>1944722.81910245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1851043.9699356642</v>
      </c>
      <c r="D181" s="516">
        <f t="shared" ca="1" si="20"/>
        <v>1307973.0720703229</v>
      </c>
      <c r="E181" s="516">
        <f t="shared" ca="1" si="21"/>
        <v>543070.89786534128</v>
      </c>
      <c r="F181" s="516">
        <f t="shared" ca="1" si="22"/>
        <v>240928880.86896348</v>
      </c>
      <c r="G181" s="517">
        <v>49165</v>
      </c>
      <c r="H181" s="516">
        <f t="shared" ca="1" si="23"/>
        <v>6539.865360351615</v>
      </c>
      <c r="I181" s="518">
        <f t="shared" ca="1" si="24"/>
        <v>89827.566057260323</v>
      </c>
      <c r="J181" s="530">
        <f t="shared" ca="1" si="26"/>
        <v>1947411.4013532761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1851043.9699356642</v>
      </c>
      <c r="D182" s="516">
        <f t="shared" ca="1" si="20"/>
        <v>1305031.4380402188</v>
      </c>
      <c r="E182" s="516">
        <f t="shared" ca="1" si="21"/>
        <v>546012.53189544543</v>
      </c>
      <c r="F182" s="516">
        <f t="shared" ca="1" si="22"/>
        <v>240382868.33706802</v>
      </c>
      <c r="G182" s="517">
        <v>49196</v>
      </c>
      <c r="H182" s="516">
        <f t="shared" ca="1" si="23"/>
        <v>6525.1571902010937</v>
      </c>
      <c r="I182" s="518">
        <f t="shared" ca="1" si="24"/>
        <v>89625.543683254407</v>
      </c>
      <c r="J182" s="530">
        <f t="shared" ca="1" si="26"/>
        <v>1947194.6708091197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1851043.9699356642</v>
      </c>
      <c r="D183" s="516">
        <f t="shared" ca="1" si="20"/>
        <v>1302073.8701591184</v>
      </c>
      <c r="E183" s="516">
        <f t="shared" ca="1" si="21"/>
        <v>548970.09977654577</v>
      </c>
      <c r="F183" s="516">
        <f t="shared" ca="1" si="22"/>
        <v>239833898.23729149</v>
      </c>
      <c r="G183" s="517">
        <v>49226</v>
      </c>
      <c r="H183" s="516">
        <f t="shared" ca="1" si="23"/>
        <v>6510.3693507955923</v>
      </c>
      <c r="I183" s="518">
        <f t="shared" ca="1" si="24"/>
        <v>86537.832601344475</v>
      </c>
      <c r="J183" s="530">
        <f t="shared" ca="1" si="26"/>
        <v>1944092.1718878043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1851043.9699356642</v>
      </c>
      <c r="D184" s="516">
        <f t="shared" ca="1" si="20"/>
        <v>1299100.2821186623</v>
      </c>
      <c r="E184" s="516">
        <f t="shared" ca="1" si="21"/>
        <v>551943.68781700195</v>
      </c>
      <c r="F184" s="516">
        <f t="shared" ca="1" si="22"/>
        <v>239281954.54947448</v>
      </c>
      <c r="G184" s="517">
        <v>49257</v>
      </c>
      <c r="H184" s="516">
        <f t="shared" ca="1" si="23"/>
        <v>6495.5014105933114</v>
      </c>
      <c r="I184" s="518">
        <f t="shared" ca="1" si="24"/>
        <v>89218.210144272423</v>
      </c>
      <c r="J184" s="530">
        <f t="shared" ca="1" si="26"/>
        <v>1946757.6814905298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1851043.9699356642</v>
      </c>
      <c r="D185" s="516">
        <f t="shared" ca="1" si="20"/>
        <v>1296110.5871429867</v>
      </c>
      <c r="E185" s="516">
        <f t="shared" ca="1" si="21"/>
        <v>554933.3827926775</v>
      </c>
      <c r="F185" s="516">
        <f t="shared" ca="1" si="22"/>
        <v>238727021.1666818</v>
      </c>
      <c r="G185" s="517">
        <v>49287</v>
      </c>
      <c r="H185" s="516">
        <f t="shared" ca="1" si="23"/>
        <v>6480.5529357149335</v>
      </c>
      <c r="I185" s="518">
        <f t="shared" ca="1" si="24"/>
        <v>86141.503637810805</v>
      </c>
      <c r="J185" s="530">
        <f t="shared" ca="1" si="26"/>
        <v>1943666.0265091897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1851043.9699356642</v>
      </c>
      <c r="D186" s="516">
        <f t="shared" ca="1" si="20"/>
        <v>1293104.697986193</v>
      </c>
      <c r="E186" s="516">
        <f t="shared" ca="1" si="21"/>
        <v>557939.27194947121</v>
      </c>
      <c r="F186" s="516">
        <f t="shared" ca="1" si="22"/>
        <v>238169081.89473233</v>
      </c>
      <c r="G186" s="517">
        <v>49318</v>
      </c>
      <c r="H186" s="516">
        <f t="shared" ca="1" si="23"/>
        <v>6465.5234899309653</v>
      </c>
      <c r="I186" s="518">
        <f t="shared" ca="1" si="24"/>
        <v>88806.451874005623</v>
      </c>
      <c r="J186" s="530">
        <f t="shared" ca="1" si="26"/>
        <v>1946315.9452996007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1851043.9699356642</v>
      </c>
      <c r="D187" s="516">
        <f t="shared" ca="1" si="20"/>
        <v>1290082.5269298002</v>
      </c>
      <c r="E187" s="516">
        <f t="shared" ca="1" si="21"/>
        <v>560961.44300586404</v>
      </c>
      <c r="F187" s="516">
        <f t="shared" ca="1" si="22"/>
        <v>237608120.45172647</v>
      </c>
      <c r="G187" s="517">
        <v>49349</v>
      </c>
      <c r="H187" s="516">
        <f t="shared" ca="1" si="23"/>
        <v>6450.4126346490011</v>
      </c>
      <c r="I187" s="518">
        <f t="shared" ca="1" si="24"/>
        <v>88598.898464840415</v>
      </c>
      <c r="J187" s="530">
        <f t="shared" ca="1" si="26"/>
        <v>1946093.2810351537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1851043.9699356642</v>
      </c>
      <c r="D188" s="516">
        <f t="shared" ca="1" si="20"/>
        <v>1287043.9857801851</v>
      </c>
      <c r="E188" s="516">
        <f t="shared" ca="1" si="21"/>
        <v>563999.98415547912</v>
      </c>
      <c r="F188" s="516">
        <f t="shared" ca="1" si="22"/>
        <v>237044120.46757099</v>
      </c>
      <c r="G188" s="517">
        <v>49377</v>
      </c>
      <c r="H188" s="516">
        <f t="shared" ca="1" si="23"/>
        <v>6435.2199289009259</v>
      </c>
      <c r="I188" s="518">
        <f t="shared" ca="1" si="24"/>
        <v>79836.328471780085</v>
      </c>
      <c r="J188" s="530">
        <f t="shared" ca="1" si="26"/>
        <v>1937315.5183363452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1851043.9699356642</v>
      </c>
      <c r="D189" s="516">
        <f t="shared" ca="1" si="20"/>
        <v>1283988.9858660095</v>
      </c>
      <c r="E189" s="516">
        <f t="shared" ca="1" si="21"/>
        <v>567054.98406965472</v>
      </c>
      <c r="F189" s="516">
        <f t="shared" ca="1" si="22"/>
        <v>236477065.48350134</v>
      </c>
      <c r="G189" s="517">
        <v>49408</v>
      </c>
      <c r="H189" s="516">
        <f t="shared" ca="1" si="23"/>
        <v>6419.9449293300477</v>
      </c>
      <c r="I189" s="518">
        <f t="shared" ca="1" si="24"/>
        <v>88180.412813936404</v>
      </c>
      <c r="J189" s="530">
        <f t="shared" ca="1" si="26"/>
        <v>1945644.3276789307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1851043.9699356642</v>
      </c>
      <c r="D190" s="516">
        <f t="shared" ca="1" si="20"/>
        <v>1280917.4380356323</v>
      </c>
      <c r="E190" s="516">
        <f t="shared" ca="1" si="21"/>
        <v>570126.53190003196</v>
      </c>
      <c r="F190" s="516">
        <f t="shared" ca="1" si="22"/>
        <v>235906938.95160133</v>
      </c>
      <c r="G190" s="517">
        <v>49438</v>
      </c>
      <c r="H190" s="516">
        <f t="shared" ca="1" si="23"/>
        <v>6404.5871901781611</v>
      </c>
      <c r="I190" s="518">
        <f t="shared" ca="1" si="24"/>
        <v>85131.743574060485</v>
      </c>
      <c r="J190" s="530">
        <f t="shared" ca="1" si="26"/>
        <v>1942580.3006999029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1851043.9699356642</v>
      </c>
      <c r="D191" s="516">
        <f t="shared" ca="1" si="20"/>
        <v>1277829.2526545073</v>
      </c>
      <c r="E191" s="516">
        <f t="shared" ca="1" si="21"/>
        <v>573214.71728115692</v>
      </c>
      <c r="F191" s="516">
        <f t="shared" ca="1" si="22"/>
        <v>235333724.23432016</v>
      </c>
      <c r="G191" s="517">
        <v>49469</v>
      </c>
      <c r="H191" s="516">
        <f t="shared" ca="1" si="23"/>
        <v>6389.1462632725361</v>
      </c>
      <c r="I191" s="518">
        <f t="shared" ca="1" si="24"/>
        <v>87757.381289995683</v>
      </c>
      <c r="J191" s="530">
        <f t="shared" ca="1" si="26"/>
        <v>1945190.4974889325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1851043.9699356642</v>
      </c>
      <c r="D192" s="516">
        <f t="shared" ca="1" si="20"/>
        <v>1274724.3396025675</v>
      </c>
      <c r="E192" s="516">
        <f t="shared" ca="1" si="21"/>
        <v>576319.63033309672</v>
      </c>
      <c r="F192" s="516">
        <f t="shared" ca="1" si="22"/>
        <v>234757404.60398707</v>
      </c>
      <c r="G192" s="517">
        <v>49499</v>
      </c>
      <c r="H192" s="516">
        <f t="shared" ca="1" si="23"/>
        <v>6373.6216980128374</v>
      </c>
      <c r="I192" s="518">
        <f t="shared" ca="1" si="24"/>
        <v>84720.140724355253</v>
      </c>
      <c r="J192" s="530">
        <f t="shared" ca="1" si="26"/>
        <v>1942137.7323580324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1851043.9699356642</v>
      </c>
      <c r="D193" s="516">
        <f t="shared" ca="1" si="20"/>
        <v>1271602.6082715967</v>
      </c>
      <c r="E193" s="516">
        <f t="shared" ca="1" si="21"/>
        <v>579441.36166406749</v>
      </c>
      <c r="F193" s="516">
        <f t="shared" ca="1" si="22"/>
        <v>234177963.24232301</v>
      </c>
      <c r="G193" s="517">
        <v>49530</v>
      </c>
      <c r="H193" s="516">
        <f t="shared" ca="1" si="23"/>
        <v>6358.0130413579836</v>
      </c>
      <c r="I193" s="518">
        <f t="shared" ca="1" si="24"/>
        <v>87329.754512683183</v>
      </c>
      <c r="J193" s="530">
        <f t="shared" ca="1" si="26"/>
        <v>1944731.7374897054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1851043.9699356642</v>
      </c>
      <c r="D194" s="516">
        <f t="shared" ca="1" si="20"/>
        <v>1268463.967562583</v>
      </c>
      <c r="E194" s="516">
        <f t="shared" ca="1" si="21"/>
        <v>582580.00237308117</v>
      </c>
      <c r="F194" s="516">
        <f t="shared" ca="1" si="22"/>
        <v>233595383.23994994</v>
      </c>
      <c r="G194" s="517">
        <v>49561</v>
      </c>
      <c r="H194" s="516">
        <f t="shared" ca="1" si="23"/>
        <v>6342.3198378129155</v>
      </c>
      <c r="I194" s="518">
        <f t="shared" ca="1" si="24"/>
        <v>87114.20232614415</v>
      </c>
      <c r="J194" s="530">
        <f t="shared" ca="1" si="26"/>
        <v>1944500.4920996211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1851043.9699356642</v>
      </c>
      <c r="D195" s="516">
        <f t="shared" ca="1" si="20"/>
        <v>1265308.3258830623</v>
      </c>
      <c r="E195" s="516">
        <f t="shared" ca="1" si="21"/>
        <v>585735.64405260189</v>
      </c>
      <c r="F195" s="516">
        <f t="shared" ca="1" si="22"/>
        <v>233009647.59589735</v>
      </c>
      <c r="G195" s="517">
        <v>49591</v>
      </c>
      <c r="H195" s="516">
        <f t="shared" ca="1" si="23"/>
        <v>6326.5416294153119</v>
      </c>
      <c r="I195" s="518">
        <f t="shared" ca="1" si="24"/>
        <v>84094.337966381965</v>
      </c>
      <c r="J195" s="530">
        <f t="shared" ca="1" si="26"/>
        <v>1941464.8495314615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1851043.9699356642</v>
      </c>
      <c r="D196" s="516">
        <f t="shared" ca="1" si="20"/>
        <v>1262135.591144444</v>
      </c>
      <c r="E196" s="516">
        <f t="shared" ca="1" si="21"/>
        <v>588908.37879122025</v>
      </c>
      <c r="F196" s="516">
        <f t="shared" ca="1" si="22"/>
        <v>232420739.21710613</v>
      </c>
      <c r="G196" s="517">
        <v>49622</v>
      </c>
      <c r="H196" s="516">
        <f t="shared" ca="1" si="23"/>
        <v>6310.6779557222198</v>
      </c>
      <c r="I196" s="518">
        <f t="shared" ca="1" si="24"/>
        <v>86679.588905673794</v>
      </c>
      <c r="J196" s="530">
        <f t="shared" ca="1" si="26"/>
        <v>1944034.2367970601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1851043.9699356642</v>
      </c>
      <c r="D197" s="516">
        <f t="shared" ca="1" si="20"/>
        <v>1258945.6707593249</v>
      </c>
      <c r="E197" s="516">
        <f t="shared" ca="1" si="21"/>
        <v>592098.29917633929</v>
      </c>
      <c r="F197" s="516">
        <f t="shared" ca="1" si="22"/>
        <v>231828640.9179298</v>
      </c>
      <c r="G197" s="517">
        <v>49652</v>
      </c>
      <c r="H197" s="516">
        <f t="shared" ca="1" si="23"/>
        <v>6294.728353796625</v>
      </c>
      <c r="I197" s="518">
        <f t="shared" ca="1" si="24"/>
        <v>83671.466118158205</v>
      </c>
      <c r="J197" s="530">
        <f t="shared" ca="1" si="26"/>
        <v>1941010.164407619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1851043.9699356642</v>
      </c>
      <c r="D198" s="516">
        <f t="shared" ca="1" si="20"/>
        <v>1255738.4716387864</v>
      </c>
      <c r="E198" s="516">
        <f t="shared" ca="1" si="21"/>
        <v>595305.49829687783</v>
      </c>
      <c r="F198" s="516">
        <f t="shared" ca="1" si="22"/>
        <v>231233335.41963291</v>
      </c>
      <c r="G198" s="517">
        <v>49683</v>
      </c>
      <c r="H198" s="516">
        <f t="shared" ca="1" si="23"/>
        <v>6278.6923581939318</v>
      </c>
      <c r="I198" s="518">
        <f t="shared" ca="1" si="24"/>
        <v>86240.254421469872</v>
      </c>
      <c r="J198" s="530">
        <f t="shared" ca="1" si="26"/>
        <v>1943562.9167153281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1851043.9699356642</v>
      </c>
      <c r="D199" s="516">
        <f t="shared" ca="1" si="20"/>
        <v>1252513.9001896784</v>
      </c>
      <c r="E199" s="516">
        <f t="shared" ca="1" si="21"/>
        <v>598530.06974598579</v>
      </c>
      <c r="F199" s="516">
        <f t="shared" ca="1" si="22"/>
        <v>230634805.34988692</v>
      </c>
      <c r="G199" s="517">
        <v>49714</v>
      </c>
      <c r="H199" s="516">
        <f t="shared" ca="1" si="23"/>
        <v>6262.5695009483925</v>
      </c>
      <c r="I199" s="518">
        <f t="shared" ca="1" si="24"/>
        <v>86018.800776103424</v>
      </c>
      <c r="J199" s="530">
        <f t="shared" ca="1" si="26"/>
        <v>1943325.340212716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1851043.9699356642</v>
      </c>
      <c r="D200" s="516">
        <f t="shared" ca="1" si="20"/>
        <v>1249271.8623118876</v>
      </c>
      <c r="E200" s="516">
        <f t="shared" ca="1" si="21"/>
        <v>601772.10762377665</v>
      </c>
      <c r="F200" s="516">
        <f t="shared" ca="1" si="22"/>
        <v>230033033.24226314</v>
      </c>
      <c r="G200" s="517">
        <v>49743</v>
      </c>
      <c r="H200" s="516">
        <f t="shared" ca="1" si="23"/>
        <v>6246.3593115594376</v>
      </c>
      <c r="I200" s="518">
        <f t="shared" ca="1" si="24"/>
        <v>80260.912261760634</v>
      </c>
      <c r="J200" s="530">
        <f t="shared" ca="1" si="26"/>
        <v>1937551.2415089842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1851043.9699356642</v>
      </c>
      <c r="D201" s="516">
        <f t="shared" ca="1" si="20"/>
        <v>1246012.2633955921</v>
      </c>
      <c r="E201" s="516">
        <f t="shared" ca="1" si="21"/>
        <v>605031.7065400721</v>
      </c>
      <c r="F201" s="516">
        <f t="shared" ca="1" si="22"/>
        <v>229428001.53572306</v>
      </c>
      <c r="G201" s="517">
        <v>49774</v>
      </c>
      <c r="H201" s="516">
        <f t="shared" ca="1" si="23"/>
        <v>6230.0613169779608</v>
      </c>
      <c r="I201" s="518">
        <f t="shared" ca="1" si="24"/>
        <v>85572.288366121866</v>
      </c>
      <c r="J201" s="530">
        <f t="shared" ca="1" si="26"/>
        <v>1942846.3196187641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1851043.9699356642</v>
      </c>
      <c r="D202" s="516">
        <f t="shared" ca="1" si="20"/>
        <v>1242735.0083184999</v>
      </c>
      <c r="E202" s="516">
        <f t="shared" ca="1" si="21"/>
        <v>608308.96161716431</v>
      </c>
      <c r="F202" s="516">
        <f t="shared" ca="1" si="22"/>
        <v>228819692.57410589</v>
      </c>
      <c r="G202" s="517">
        <v>49804</v>
      </c>
      <c r="H202" s="516">
        <f t="shared" ca="1" si="23"/>
        <v>6213.6750415924998</v>
      </c>
      <c r="I202" s="518">
        <f t="shared" ca="1" si="24"/>
        <v>82594.080552860294</v>
      </c>
      <c r="J202" s="530">
        <f t="shared" ca="1" si="26"/>
        <v>1939851.7255301171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1851043.9699356642</v>
      </c>
      <c r="D203" s="516">
        <f t="shared" ca="1" si="20"/>
        <v>1239440.0014430736</v>
      </c>
      <c r="E203" s="516">
        <f t="shared" ca="1" si="21"/>
        <v>611603.96849259059</v>
      </c>
      <c r="F203" s="516">
        <f t="shared" ca="1" si="22"/>
        <v>228208088.60561329</v>
      </c>
      <c r="G203" s="517">
        <v>49835</v>
      </c>
      <c r="H203" s="516">
        <f t="shared" ca="1" si="23"/>
        <v>6197.2000072153678</v>
      </c>
      <c r="I203" s="518">
        <f t="shared" ca="1" si="24"/>
        <v>85120.925637567387</v>
      </c>
      <c r="J203" s="530">
        <f t="shared" ca="1" si="26"/>
        <v>1942362.095580447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1851043.9699356642</v>
      </c>
      <c r="D204" s="516">
        <f t="shared" ca="1" si="20"/>
        <v>1236127.1466137387</v>
      </c>
      <c r="E204" s="516">
        <f t="shared" ca="1" si="21"/>
        <v>614916.82332192548</v>
      </c>
      <c r="F204" s="516">
        <f t="shared" ca="1" si="22"/>
        <v>227593171.78229135</v>
      </c>
      <c r="G204" s="517">
        <v>49865</v>
      </c>
      <c r="H204" s="516">
        <f t="shared" ca="1" si="23"/>
        <v>6180.6357330686933</v>
      </c>
      <c r="I204" s="518">
        <f t="shared" ca="1" si="24"/>
        <v>82154.911898020771</v>
      </c>
      <c r="J204" s="530">
        <f t="shared" ca="1" si="26"/>
        <v>1939379.5175667536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1851043.9699356642</v>
      </c>
      <c r="D205" s="516">
        <f t="shared" ca="1" si="20"/>
        <v>1232796.3471540783</v>
      </c>
      <c r="E205" s="516">
        <f t="shared" ca="1" si="21"/>
        <v>618247.6227815859</v>
      </c>
      <c r="F205" s="516">
        <f t="shared" ca="1" si="22"/>
        <v>226974924.15950978</v>
      </c>
      <c r="G205" s="517">
        <v>49896</v>
      </c>
      <c r="H205" s="516">
        <f t="shared" ca="1" si="23"/>
        <v>6163.9817357703914</v>
      </c>
      <c r="I205" s="518">
        <f t="shared" ca="1" si="24"/>
        <v>84664.659903012376</v>
      </c>
      <c r="J205" s="530">
        <f t="shared" ca="1" si="26"/>
        <v>1941872.611574447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1851043.9699356642</v>
      </c>
      <c r="D206" s="516">
        <f t="shared" ca="1" si="20"/>
        <v>1229447.5058640114</v>
      </c>
      <c r="E206" s="516">
        <f t="shared" ca="1" si="21"/>
        <v>621596.46407165285</v>
      </c>
      <c r="F206" s="516">
        <f t="shared" ca="1" si="22"/>
        <v>226353327.69543812</v>
      </c>
      <c r="G206" s="517">
        <v>49927</v>
      </c>
      <c r="H206" s="516">
        <f t="shared" ca="1" si="23"/>
        <v>6147.2375293200566</v>
      </c>
      <c r="I206" s="518">
        <f t="shared" ca="1" si="24"/>
        <v>84434.671787337618</v>
      </c>
      <c r="J206" s="530">
        <f t="shared" ca="1" si="26"/>
        <v>1941625.8792523218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1851043.9699356642</v>
      </c>
      <c r="D207" s="516">
        <f t="shared" ca="1" si="20"/>
        <v>1226080.5250169565</v>
      </c>
      <c r="E207" s="516">
        <f t="shared" ca="1" si="21"/>
        <v>624963.44491870771</v>
      </c>
      <c r="F207" s="516">
        <f t="shared" ca="1" si="22"/>
        <v>225728364.25051939</v>
      </c>
      <c r="G207" s="517">
        <v>49957</v>
      </c>
      <c r="H207" s="516">
        <f t="shared" ca="1" si="23"/>
        <v>6130.4026250847828</v>
      </c>
      <c r="I207" s="518">
        <f t="shared" ca="1" si="24"/>
        <v>81487.197970357709</v>
      </c>
      <c r="J207" s="530">
        <f t="shared" ca="1" si="26"/>
        <v>1938661.5705311068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1851043.9699356642</v>
      </c>
      <c r="D208" s="516">
        <f t="shared" ca="1" si="20"/>
        <v>1222695.30635698</v>
      </c>
      <c r="E208" s="516">
        <f t="shared" ca="1" si="21"/>
        <v>628348.66357868421</v>
      </c>
      <c r="F208" s="516">
        <f t="shared" ca="1" si="22"/>
        <v>225100015.58694071</v>
      </c>
      <c r="G208" s="517">
        <v>49988</v>
      </c>
      <c r="H208" s="516">
        <f t="shared" ca="1" si="23"/>
        <v>6113.4765317848996</v>
      </c>
      <c r="I208" s="518">
        <f t="shared" ca="1" si="24"/>
        <v>83970.951501193209</v>
      </c>
      <c r="J208" s="530">
        <f t="shared" ca="1" si="26"/>
        <v>1941128.3979686424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1851043.9699356642</v>
      </c>
      <c r="D209" s="516">
        <f t="shared" ca="1" si="20"/>
        <v>1219291.751095929</v>
      </c>
      <c r="E209" s="516">
        <f t="shared" ca="1" si="21"/>
        <v>631752.21883973526</v>
      </c>
      <c r="F209" s="516">
        <f t="shared" ca="1" si="22"/>
        <v>224468263.36810097</v>
      </c>
      <c r="G209" s="517">
        <v>50018</v>
      </c>
      <c r="H209" s="516">
        <f t="shared" ca="1" si="23"/>
        <v>6096.4587554796444</v>
      </c>
      <c r="I209" s="518">
        <f t="shared" ca="1" si="24"/>
        <v>81036.005611298649</v>
      </c>
      <c r="J209" s="530">
        <f t="shared" ca="1" si="26"/>
        <v>1938176.4343024425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1851043.9699356642</v>
      </c>
      <c r="D210" s="516">
        <f t="shared" ca="1" si="20"/>
        <v>1215869.7599105469</v>
      </c>
      <c r="E210" s="516">
        <f t="shared" ca="1" si="21"/>
        <v>635174.21002511727</v>
      </c>
      <c r="F210" s="516">
        <f t="shared" ca="1" si="22"/>
        <v>223833089.15807584</v>
      </c>
      <c r="G210" s="517">
        <v>50049</v>
      </c>
      <c r="H210" s="516">
        <f t="shared" ca="1" si="23"/>
        <v>6079.3487995527348</v>
      </c>
      <c r="I210" s="518">
        <f t="shared" ca="1" si="24"/>
        <v>83502.193972933557</v>
      </c>
      <c r="J210" s="530">
        <f t="shared" ca="1" si="26"/>
        <v>1940625.5127081505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1851043.9699356642</v>
      </c>
      <c r="D211" s="516">
        <f t="shared" ca="1" si="20"/>
        <v>1212429.2329395774</v>
      </c>
      <c r="E211" s="516">
        <f t="shared" ca="1" si="21"/>
        <v>638614.73699608678</v>
      </c>
      <c r="F211" s="516">
        <f t="shared" ca="1" si="22"/>
        <v>223194474.42107975</v>
      </c>
      <c r="G211" s="517">
        <v>50080</v>
      </c>
      <c r="H211" s="516">
        <f t="shared" ca="1" si="23"/>
        <v>6062.1461646978869</v>
      </c>
      <c r="I211" s="518">
        <f t="shared" ca="1" si="24"/>
        <v>83265.909166804195</v>
      </c>
      <c r="J211" s="530">
        <f t="shared" ca="1" si="26"/>
        <v>1940372.0252671663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1851043.9699356642</v>
      </c>
      <c r="D212" s="516">
        <f t="shared" ca="1" si="20"/>
        <v>1208970.0697808487</v>
      </c>
      <c r="E212" s="516">
        <f t="shared" ca="1" si="21"/>
        <v>642073.90015481552</v>
      </c>
      <c r="F212" s="516">
        <f t="shared" ca="1" si="22"/>
        <v>222552400.52092493</v>
      </c>
      <c r="G212" s="517">
        <v>50108</v>
      </c>
      <c r="H212" s="516">
        <f t="shared" ca="1" si="23"/>
        <v>6044.8503489042432</v>
      </c>
      <c r="I212" s="518">
        <f t="shared" ca="1" si="24"/>
        <v>74993.343405482796</v>
      </c>
      <c r="J212" s="530">
        <f t="shared" ca="1" si="26"/>
        <v>1932082.1636900513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1851043.9699356642</v>
      </c>
      <c r="D213" s="516">
        <f t="shared" ca="1" si="20"/>
        <v>1205492.1694883434</v>
      </c>
      <c r="E213" s="516">
        <f t="shared" ca="1" si="21"/>
        <v>645551.8004473208</v>
      </c>
      <c r="F213" s="516">
        <f t="shared" ca="1" si="22"/>
        <v>221906848.72047761</v>
      </c>
      <c r="G213" s="517">
        <v>50139</v>
      </c>
      <c r="H213" s="516">
        <f t="shared" ca="1" si="23"/>
        <v>6027.4608474417173</v>
      </c>
      <c r="I213" s="518">
        <f t="shared" ca="1" si="24"/>
        <v>82789.492993784064</v>
      </c>
      <c r="J213" s="530">
        <f t="shared" ca="1" si="26"/>
        <v>1939860.9237768902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1851043.9699356642</v>
      </c>
      <c r="D214" s="516">
        <f t="shared" ca="1" si="20"/>
        <v>1201995.4305692539</v>
      </c>
      <c r="E214" s="516">
        <f t="shared" ca="1" si="21"/>
        <v>649048.53936641035</v>
      </c>
      <c r="F214" s="516">
        <f t="shared" ca="1" si="22"/>
        <v>221257800.18111119</v>
      </c>
      <c r="G214" s="517">
        <v>50169</v>
      </c>
      <c r="H214" s="516">
        <f t="shared" ca="1" si="23"/>
        <v>6009.9771528462697</v>
      </c>
      <c r="I214" s="518">
        <f t="shared" ca="1" si="24"/>
        <v>79886.465539371929</v>
      </c>
      <c r="J214" s="530">
        <f t="shared" ca="1" si="26"/>
        <v>1936940.4126278823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1851043.9699356642</v>
      </c>
      <c r="D215" s="516">
        <f t="shared" ca="1" si="20"/>
        <v>1198479.7509810189</v>
      </c>
      <c r="E215" s="516">
        <f t="shared" ca="1" si="21"/>
        <v>652564.21895464533</v>
      </c>
      <c r="F215" s="516">
        <f t="shared" ca="1" si="22"/>
        <v>220605235.96215653</v>
      </c>
      <c r="G215" s="517">
        <v>50200</v>
      </c>
      <c r="H215" s="516">
        <f t="shared" ca="1" si="23"/>
        <v>5992.3987549050944</v>
      </c>
      <c r="I215" s="518">
        <f t="shared" ca="1" si="24"/>
        <v>82307.901667373357</v>
      </c>
      <c r="J215" s="530">
        <f t="shared" ca="1" si="26"/>
        <v>1939344.2703579427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1851043.9699356642</v>
      </c>
      <c r="D216" s="516">
        <f t="shared" ca="1" si="20"/>
        <v>1194945.0281283478</v>
      </c>
      <c r="E216" s="516">
        <f t="shared" ca="1" si="21"/>
        <v>656098.94180731638</v>
      </c>
      <c r="F216" s="516">
        <f t="shared" ca="1" si="22"/>
        <v>219949137.0203492</v>
      </c>
      <c r="G216" s="517">
        <v>50230</v>
      </c>
      <c r="H216" s="516">
        <f t="shared" ca="1" si="23"/>
        <v>5974.725140641739</v>
      </c>
      <c r="I216" s="518">
        <f t="shared" ca="1" si="24"/>
        <v>79417.884946376347</v>
      </c>
      <c r="J216" s="530">
        <f t="shared" ca="1" si="26"/>
        <v>1936436.5800226822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1851043.9699356642</v>
      </c>
      <c r="D217" s="516">
        <f t="shared" ca="1" si="20"/>
        <v>1191391.158860225</v>
      </c>
      <c r="E217" s="516">
        <f t="shared" ca="1" si="21"/>
        <v>659652.81107543921</v>
      </c>
      <c r="F217" s="516">
        <f t="shared" ca="1" si="22"/>
        <v>219289484.20927376</v>
      </c>
      <c r="G217" s="517">
        <v>50261</v>
      </c>
      <c r="H217" s="516">
        <f t="shared" ca="1" si="23"/>
        <v>5956.955794301125</v>
      </c>
      <c r="I217" s="518">
        <f t="shared" ca="1" si="24"/>
        <v>81821.078971569892</v>
      </c>
      <c r="J217" s="530">
        <f t="shared" ca="1" si="26"/>
        <v>1938822.0047015352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1851043.9699356642</v>
      </c>
      <c r="D218" s="516">
        <f t="shared" ca="1" si="20"/>
        <v>1187818.0394668996</v>
      </c>
      <c r="E218" s="516">
        <f t="shared" ca="1" si="21"/>
        <v>663225.93046876462</v>
      </c>
      <c r="F218" s="516">
        <f t="shared" ca="1" si="22"/>
        <v>218626258.27880499</v>
      </c>
      <c r="G218" s="517">
        <v>50292</v>
      </c>
      <c r="H218" s="516">
        <f t="shared" ca="1" si="23"/>
        <v>5939.090197334498</v>
      </c>
      <c r="I218" s="518">
        <f t="shared" ca="1" si="24"/>
        <v>81575.688125849818</v>
      </c>
      <c r="J218" s="530">
        <f t="shared" ca="1" si="26"/>
        <v>1938558.7482588487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1851043.9699356642</v>
      </c>
      <c r="D219" s="516">
        <f t="shared" ca="1" si="20"/>
        <v>1184225.5656768603</v>
      </c>
      <c r="E219" s="516">
        <f t="shared" ca="1" si="21"/>
        <v>666818.40425880393</v>
      </c>
      <c r="F219" s="516">
        <f t="shared" ca="1" si="22"/>
        <v>217959439.87454617</v>
      </c>
      <c r="G219" s="517">
        <v>50322</v>
      </c>
      <c r="H219" s="516">
        <f t="shared" ca="1" si="23"/>
        <v>5921.1278283843012</v>
      </c>
      <c r="I219" s="518">
        <f t="shared" ca="1" si="24"/>
        <v>78705.452980369781</v>
      </c>
      <c r="J219" s="530">
        <f t="shared" ca="1" si="26"/>
        <v>1935670.5507444183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1851043.9699356642</v>
      </c>
      <c r="D220" s="516">
        <f t="shared" ca="1" si="20"/>
        <v>1180613.6326537917</v>
      </c>
      <c r="E220" s="516">
        <f t="shared" ca="1" si="21"/>
        <v>670430.33728187252</v>
      </c>
      <c r="F220" s="516">
        <f t="shared" ca="1" si="22"/>
        <v>217289009.53726429</v>
      </c>
      <c r="G220" s="517">
        <v>50353</v>
      </c>
      <c r="H220" s="516">
        <f t="shared" ca="1" si="23"/>
        <v>5903.0681632689584</v>
      </c>
      <c r="I220" s="518">
        <f t="shared" ca="1" si="24"/>
        <v>81080.911633331154</v>
      </c>
      <c r="J220" s="530">
        <f t="shared" ca="1" si="26"/>
        <v>1938027.9497322643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1851043.9699356642</v>
      </c>
      <c r="D221" s="516">
        <f t="shared" ca="1" si="20"/>
        <v>1176982.134993515</v>
      </c>
      <c r="E221" s="516">
        <f t="shared" ca="1" si="21"/>
        <v>674061.83494214923</v>
      </c>
      <c r="F221" s="516">
        <f t="shared" ca="1" si="22"/>
        <v>216614947.70232213</v>
      </c>
      <c r="G221" s="517">
        <v>50383</v>
      </c>
      <c r="H221" s="516">
        <f t="shared" ca="1" si="23"/>
        <v>5884.9106749675748</v>
      </c>
      <c r="I221" s="518">
        <f t="shared" ca="1" si="24"/>
        <v>78224.043433415136</v>
      </c>
      <c r="J221" s="530">
        <f t="shared" ca="1" si="26"/>
        <v>1935152.924044047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1851043.9699356642</v>
      </c>
      <c r="D222" s="516">
        <f t="shared" ca="1" si="20"/>
        <v>1173330.9667209114</v>
      </c>
      <c r="E222" s="516">
        <f t="shared" ca="1" si="21"/>
        <v>677713.00321475277</v>
      </c>
      <c r="F222" s="516">
        <f t="shared" ca="1" si="22"/>
        <v>215937234.69910738</v>
      </c>
      <c r="G222" s="517">
        <v>50414</v>
      </c>
      <c r="H222" s="516">
        <f t="shared" ca="1" si="23"/>
        <v>5866.6548336045571</v>
      </c>
      <c r="I222" s="518">
        <f t="shared" ca="1" si="24"/>
        <v>80580.760545263824</v>
      </c>
      <c r="J222" s="530">
        <f t="shared" ca="1" si="26"/>
        <v>1937491.3853145326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1851043.9699356642</v>
      </c>
      <c r="D223" s="516">
        <f t="shared" ca="1" si="20"/>
        <v>1169660.0212868317</v>
      </c>
      <c r="E223" s="516">
        <f t="shared" ca="1" si="21"/>
        <v>681383.94864883251</v>
      </c>
      <c r="F223" s="516">
        <f t="shared" ca="1" si="22"/>
        <v>215255850.75045854</v>
      </c>
      <c r="G223" s="517">
        <v>50445</v>
      </c>
      <c r="H223" s="516">
        <f t="shared" ca="1" si="23"/>
        <v>5848.3001064341588</v>
      </c>
      <c r="I223" s="518">
        <f t="shared" ca="1" si="24"/>
        <v>80328.651308067929</v>
      </c>
      <c r="J223" s="530">
        <f t="shared" ca="1" si="26"/>
        <v>1937220.9213501662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1851043.9699356642</v>
      </c>
      <c r="D224" s="516">
        <f t="shared" ca="1" si="20"/>
        <v>1165969.1915649837</v>
      </c>
      <c r="E224" s="516">
        <f t="shared" ca="1" si="21"/>
        <v>685074.77837068052</v>
      </c>
      <c r="F224" s="516">
        <f t="shared" ca="1" si="22"/>
        <v>214570775.97208786</v>
      </c>
      <c r="G224" s="517">
        <v>50473</v>
      </c>
      <c r="H224" s="516">
        <f t="shared" ca="1" si="23"/>
        <v>5829.8459578249185</v>
      </c>
      <c r="I224" s="518">
        <f t="shared" ca="1" si="24"/>
        <v>72325.965852154055</v>
      </c>
      <c r="J224" s="530">
        <f t="shared" ca="1" si="26"/>
        <v>1929199.7817456431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1851043.9699356642</v>
      </c>
      <c r="D225" s="516">
        <f t="shared" ca="1" si="20"/>
        <v>1162258.3698488092</v>
      </c>
      <c r="E225" s="516">
        <f t="shared" ca="1" si="21"/>
        <v>688785.600086855</v>
      </c>
      <c r="F225" s="516">
        <f t="shared" ca="1" si="22"/>
        <v>213881990.37200099</v>
      </c>
      <c r="G225" s="517">
        <v>50504</v>
      </c>
      <c r="H225" s="516">
        <f t="shared" ca="1" si="23"/>
        <v>5811.2918492440458</v>
      </c>
      <c r="I225" s="518">
        <f t="shared" ca="1" si="24"/>
        <v>79820.328661616673</v>
      </c>
      <c r="J225" s="530">
        <f t="shared" ca="1" si="26"/>
        <v>1936675.590446525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1851043.9699356642</v>
      </c>
      <c r="D226" s="516">
        <f t="shared" ca="1" si="20"/>
        <v>1158527.4478483386</v>
      </c>
      <c r="E226" s="516">
        <f t="shared" ca="1" si="21"/>
        <v>692516.52208732557</v>
      </c>
      <c r="F226" s="516">
        <f t="shared" ca="1" si="22"/>
        <v>213189473.84991366</v>
      </c>
      <c r="G226" s="517">
        <v>50534</v>
      </c>
      <c r="H226" s="516">
        <f t="shared" ca="1" si="23"/>
        <v>5792.6372392416934</v>
      </c>
      <c r="I226" s="518">
        <f t="shared" ca="1" si="24"/>
        <v>76997.516533920352</v>
      </c>
      <c r="J226" s="530">
        <f t="shared" ca="1" si="26"/>
        <v>1933834.1237088263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1851043.9699356642</v>
      </c>
      <c r="D227" s="516">
        <f t="shared" ca="1" si="20"/>
        <v>1154776.3166870323</v>
      </c>
      <c r="E227" s="516">
        <f t="shared" ca="1" si="21"/>
        <v>696267.65324863186</v>
      </c>
      <c r="F227" s="516">
        <f t="shared" ca="1" si="22"/>
        <v>212493206.19666502</v>
      </c>
      <c r="G227" s="517">
        <v>50565</v>
      </c>
      <c r="H227" s="516">
        <f t="shared" ca="1" si="23"/>
        <v>5773.8815834351617</v>
      </c>
      <c r="I227" s="518">
        <f t="shared" ca="1" si="24"/>
        <v>79306.484272167872</v>
      </c>
      <c r="J227" s="530">
        <f t="shared" ca="1" si="26"/>
        <v>1936124.3357912672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1851043.9699356642</v>
      </c>
      <c r="D228" s="516">
        <f t="shared" ca="1" si="20"/>
        <v>1151004.8668986023</v>
      </c>
      <c r="E228" s="516">
        <f t="shared" ca="1" si="21"/>
        <v>700039.10303706187</v>
      </c>
      <c r="F228" s="516">
        <f t="shared" ca="1" si="22"/>
        <v>211793167.09362796</v>
      </c>
      <c r="G228" s="517">
        <v>50595</v>
      </c>
      <c r="H228" s="516">
        <f t="shared" ca="1" si="23"/>
        <v>5755.0243344930113</v>
      </c>
      <c r="I228" s="518">
        <f t="shared" ca="1" si="24"/>
        <v>76497.554230799404</v>
      </c>
      <c r="J228" s="530">
        <f t="shared" ca="1" si="26"/>
        <v>1933296.5485009567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1851043.9699356642</v>
      </c>
      <c r="D229" s="516">
        <f t="shared" ca="1" si="20"/>
        <v>1147212.9884238183</v>
      </c>
      <c r="E229" s="516">
        <f t="shared" ca="1" si="21"/>
        <v>703830.98151184595</v>
      </c>
      <c r="F229" s="516">
        <f t="shared" ca="1" si="22"/>
        <v>211089336.11211613</v>
      </c>
      <c r="G229" s="517">
        <v>50626</v>
      </c>
      <c r="H229" s="516">
        <f t="shared" ca="1" si="23"/>
        <v>5736.064942119091</v>
      </c>
      <c r="I229" s="518">
        <f t="shared" ca="1" si="24"/>
        <v>78787.05815882959</v>
      </c>
      <c r="J229" s="530">
        <f t="shared" ca="1" si="26"/>
        <v>1935567.093036613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1851043.9699356642</v>
      </c>
      <c r="D230" s="516">
        <f t="shared" ca="1" si="20"/>
        <v>1143400.5706072957</v>
      </c>
      <c r="E230" s="516">
        <f t="shared" ca="1" si="21"/>
        <v>707643.39932836848</v>
      </c>
      <c r="F230" s="516">
        <f t="shared" ca="1" si="22"/>
        <v>210381692.71278775</v>
      </c>
      <c r="G230" s="517">
        <v>50657</v>
      </c>
      <c r="H230" s="516">
        <f t="shared" ca="1" si="23"/>
        <v>5717.0028530364789</v>
      </c>
      <c r="I230" s="518">
        <f t="shared" ca="1" si="24"/>
        <v>78525.233033707191</v>
      </c>
      <c r="J230" s="530">
        <f t="shared" ca="1" si="26"/>
        <v>1935286.2058224077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1851043.9699356642</v>
      </c>
      <c r="D231" s="516">
        <f t="shared" ca="1" si="20"/>
        <v>1139567.502194267</v>
      </c>
      <c r="E231" s="516">
        <f t="shared" ca="1" si="21"/>
        <v>711476.46774139721</v>
      </c>
      <c r="F231" s="516">
        <f t="shared" ca="1" si="22"/>
        <v>209670216.24504635</v>
      </c>
      <c r="G231" s="517">
        <v>50687</v>
      </c>
      <c r="H231" s="516">
        <f t="shared" ca="1" si="23"/>
        <v>5697.8375109713352</v>
      </c>
      <c r="I231" s="518">
        <f t="shared" ca="1" si="24"/>
        <v>75737.40937660358</v>
      </c>
      <c r="J231" s="530">
        <f t="shared" ca="1" si="26"/>
        <v>1932479.2168232391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1851043.9699356642</v>
      </c>
      <c r="D232" s="516">
        <f t="shared" ca="1" si="20"/>
        <v>1135713.6713273344</v>
      </c>
      <c r="E232" s="516">
        <f t="shared" ca="1" si="21"/>
        <v>715330.29860832985</v>
      </c>
      <c r="F232" s="516">
        <f t="shared" ca="1" si="22"/>
        <v>208954885.94643801</v>
      </c>
      <c r="G232" s="517">
        <v>50718</v>
      </c>
      <c r="H232" s="516">
        <f t="shared" ca="1" si="23"/>
        <v>5678.5683566366715</v>
      </c>
      <c r="I232" s="518">
        <f t="shared" ca="1" si="24"/>
        <v>77997.320443157223</v>
      </c>
      <c r="J232" s="530">
        <f t="shared" ca="1" si="26"/>
        <v>1934719.858735458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1851043.9699356642</v>
      </c>
      <c r="D233" s="516">
        <f t="shared" ca="1" si="20"/>
        <v>1131838.9655432058</v>
      </c>
      <c r="E233" s="516">
        <f t="shared" ca="1" si="21"/>
        <v>719205.00439245836</v>
      </c>
      <c r="F233" s="516">
        <f t="shared" ca="1" si="22"/>
        <v>208235680.94204557</v>
      </c>
      <c r="G233" s="517">
        <v>50748</v>
      </c>
      <c r="H233" s="516">
        <f t="shared" ca="1" si="23"/>
        <v>5659.1948277160291</v>
      </c>
      <c r="I233" s="518">
        <f t="shared" ca="1" si="24"/>
        <v>75223.758940717671</v>
      </c>
      <c r="J233" s="530">
        <f t="shared" ca="1" si="26"/>
        <v>1931926.923704098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1851043.9699356642</v>
      </c>
      <c r="D234" s="516">
        <f t="shared" ca="1" si="20"/>
        <v>1127943.2717694135</v>
      </c>
      <c r="E234" s="516">
        <f t="shared" ca="1" si="21"/>
        <v>723100.69816625072</v>
      </c>
      <c r="F234" s="516">
        <f t="shared" ca="1" si="22"/>
        <v>207512580.24387932</v>
      </c>
      <c r="G234" s="517">
        <v>50779</v>
      </c>
      <c r="H234" s="516">
        <f t="shared" ca="1" si="23"/>
        <v>5639.7163588470676</v>
      </c>
      <c r="I234" s="518">
        <f t="shared" ca="1" si="24"/>
        <v>77463.67331044095</v>
      </c>
      <c r="J234" s="530">
        <f t="shared" ca="1" si="26"/>
        <v>1934147.3596049522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1851043.9699356642</v>
      </c>
      <c r="D235" s="516">
        <f t="shared" ca="1" si="20"/>
        <v>1124026.4763210129</v>
      </c>
      <c r="E235" s="516">
        <f t="shared" ca="1" si="21"/>
        <v>727017.49361465126</v>
      </c>
      <c r="F235" s="516">
        <f t="shared" ca="1" si="22"/>
        <v>206785562.75026467</v>
      </c>
      <c r="G235" s="517">
        <v>50810</v>
      </c>
      <c r="H235" s="516">
        <f t="shared" ca="1" si="23"/>
        <v>5620.1323816050644</v>
      </c>
      <c r="I235" s="518">
        <f t="shared" ca="1" si="24"/>
        <v>77194.6798507231</v>
      </c>
      <c r="J235" s="530">
        <f t="shared" ca="1" si="26"/>
        <v>1933858.7821679923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1851043.9699356642</v>
      </c>
      <c r="D236" s="516">
        <f t="shared" ca="1" si="20"/>
        <v>1120088.4648972671</v>
      </c>
      <c r="E236" s="516">
        <f t="shared" ca="1" si="21"/>
        <v>730955.50503839715</v>
      </c>
      <c r="F236" s="516">
        <f t="shared" ca="1" si="22"/>
        <v>206054607.24522626</v>
      </c>
      <c r="G236" s="517">
        <v>50838</v>
      </c>
      <c r="H236" s="516">
        <f t="shared" ca="1" si="23"/>
        <v>5600.4423244863356</v>
      </c>
      <c r="I236" s="518">
        <f t="shared" ca="1" si="24"/>
        <v>69479.949084088919</v>
      </c>
      <c r="J236" s="530">
        <f t="shared" ca="1" si="26"/>
        <v>1926124.3613442394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1851043.9699356642</v>
      </c>
      <c r="D237" s="516">
        <f t="shared" ca="1" si="20"/>
        <v>1116129.1225783089</v>
      </c>
      <c r="E237" s="516">
        <f t="shared" ca="1" si="21"/>
        <v>734914.84735735529</v>
      </c>
      <c r="F237" s="516">
        <f t="shared" ca="1" si="22"/>
        <v>205319692.3978689</v>
      </c>
      <c r="G237" s="517">
        <v>50869</v>
      </c>
      <c r="H237" s="516">
        <f t="shared" ca="1" si="23"/>
        <v>5580.6456128915443</v>
      </c>
      <c r="I237" s="518">
        <f t="shared" ca="1" si="24"/>
        <v>76652.313895224172</v>
      </c>
      <c r="J237" s="530">
        <f t="shared" ca="1" si="26"/>
        <v>1933276.9294437799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1851043.9699356642</v>
      </c>
      <c r="D238" s="516">
        <f t="shared" ca="1" si="20"/>
        <v>1112148.3338217898</v>
      </c>
      <c r="E238" s="516">
        <f t="shared" ca="1" si="21"/>
        <v>738895.63611387438</v>
      </c>
      <c r="F238" s="516">
        <f t="shared" ca="1" si="22"/>
        <v>204580796.76175502</v>
      </c>
      <c r="G238" s="517">
        <v>50899</v>
      </c>
      <c r="H238" s="516">
        <f t="shared" ca="1" si="23"/>
        <v>5560.7416691089493</v>
      </c>
      <c r="I238" s="518">
        <f t="shared" ca="1" si="24"/>
        <v>73915.089263232789</v>
      </c>
      <c r="J238" s="530">
        <f t="shared" ca="1" si="26"/>
        <v>1930519.800868006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1851043.9699356642</v>
      </c>
      <c r="D239" s="516">
        <f t="shared" ca="1" si="20"/>
        <v>1108145.9824595065</v>
      </c>
      <c r="E239" s="516">
        <f t="shared" ca="1" si="21"/>
        <v>742897.98747615772</v>
      </c>
      <c r="F239" s="516">
        <f t="shared" ca="1" si="22"/>
        <v>203837898.77427885</v>
      </c>
      <c r="G239" s="517">
        <v>50930</v>
      </c>
      <c r="H239" s="516">
        <f t="shared" ca="1" si="23"/>
        <v>5540.7299122975328</v>
      </c>
      <c r="I239" s="518">
        <f t="shared" ca="1" si="24"/>
        <v>76104.056395372856</v>
      </c>
      <c r="J239" s="530">
        <f t="shared" ca="1" si="26"/>
        <v>1932688.7562433346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1851043.9699356642</v>
      </c>
      <c r="D240" s="516">
        <f t="shared" ref="D240:D303" ca="1" si="28">+F239*(($H$6/100)/$H$9)</f>
        <v>1104121.9516940105</v>
      </c>
      <c r="E240" s="516">
        <f t="shared" ref="E240:E303" ca="1" si="29">+C240-D240</f>
        <v>746922.01824165368</v>
      </c>
      <c r="F240" s="516">
        <f t="shared" ref="F240:F303" ca="1" si="30">IF(F239&lt;1,0,+F239-E240)</f>
        <v>203090976.75603721</v>
      </c>
      <c r="G240" s="517">
        <v>50960</v>
      </c>
      <c r="H240" s="516">
        <f t="shared" ref="H240:H303" ca="1" si="31">+D240*$H$7/100</f>
        <v>5520.6097584700528</v>
      </c>
      <c r="I240" s="518">
        <f t="shared" ref="I240:I303" ca="1" si="32">+F239*$R$41*O240</f>
        <v>73381.643558740383</v>
      </c>
      <c r="J240" s="530">
        <f t="shared" ca="1" si="26"/>
        <v>1929946.2232528746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1851043.9699356642</v>
      </c>
      <c r="D241" s="516">
        <f t="shared" ca="1" si="28"/>
        <v>1100076.1240952015</v>
      </c>
      <c r="E241" s="516">
        <f t="shared" ca="1" si="29"/>
        <v>750967.84584046272</v>
      </c>
      <c r="F241" s="516">
        <f t="shared" ca="1" si="30"/>
        <v>202340008.91019675</v>
      </c>
      <c r="G241" s="517">
        <v>50991</v>
      </c>
      <c r="H241" s="516">
        <f t="shared" ca="1" si="31"/>
        <v>5500.3806204760076</v>
      </c>
      <c r="I241" s="518">
        <f t="shared" ca="1" si="32"/>
        <v>75549.843353245829</v>
      </c>
      <c r="J241" s="530">
        <f t="shared" ref="J241:J304" ca="1" si="34">+C241+H241+I241</f>
        <v>1932094.1939093862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1851043.9699356642</v>
      </c>
      <c r="D242" s="516">
        <f t="shared" ca="1" si="28"/>
        <v>1096008.3815968991</v>
      </c>
      <c r="E242" s="516">
        <f t="shared" ca="1" si="29"/>
        <v>755035.58833876508</v>
      </c>
      <c r="F242" s="516">
        <f t="shared" ca="1" si="30"/>
        <v>201584973.32185799</v>
      </c>
      <c r="G242" s="517">
        <v>51022</v>
      </c>
      <c r="H242" s="516">
        <f t="shared" ca="1" si="31"/>
        <v>5480.041907984496</v>
      </c>
      <c r="I242" s="518">
        <f t="shared" ca="1" si="32"/>
        <v>75270.483314593177</v>
      </c>
      <c r="J242" s="530">
        <f t="shared" ca="1" si="34"/>
        <v>1931794.4951582418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1851043.9699356642</v>
      </c>
      <c r="D243" s="516">
        <f t="shared" ca="1" si="28"/>
        <v>1091918.6054933975</v>
      </c>
      <c r="E243" s="516">
        <f t="shared" ca="1" si="29"/>
        <v>759125.36444226676</v>
      </c>
      <c r="F243" s="516">
        <f t="shared" ca="1" si="30"/>
        <v>200825847.95741573</v>
      </c>
      <c r="G243" s="517">
        <v>51052</v>
      </c>
      <c r="H243" s="516">
        <f t="shared" ca="1" si="31"/>
        <v>5459.5930274669872</v>
      </c>
      <c r="I243" s="518">
        <f t="shared" ca="1" si="32"/>
        <v>72570.590395868872</v>
      </c>
      <c r="J243" s="530">
        <f t="shared" ca="1" si="34"/>
        <v>1929074.1533590001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1851043.9699356642</v>
      </c>
      <c r="D244" s="516">
        <f t="shared" ca="1" si="28"/>
        <v>1087806.6764360019</v>
      </c>
      <c r="E244" s="516">
        <f t="shared" ca="1" si="29"/>
        <v>763237.29349966231</v>
      </c>
      <c r="F244" s="516">
        <f t="shared" ca="1" si="30"/>
        <v>200062610.66391608</v>
      </c>
      <c r="G244" s="517">
        <v>51083</v>
      </c>
      <c r="H244" s="516">
        <f t="shared" ca="1" si="31"/>
        <v>5439.0333821800095</v>
      </c>
      <c r="I244" s="518">
        <f t="shared" ca="1" si="32"/>
        <v>74707.215440158645</v>
      </c>
      <c r="J244" s="530">
        <f t="shared" ca="1" si="34"/>
        <v>1931190.2187580029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1851043.9699356642</v>
      </c>
      <c r="D245" s="516">
        <f t="shared" ca="1" si="28"/>
        <v>1083672.4744295455</v>
      </c>
      <c r="E245" s="516">
        <f t="shared" ca="1" si="29"/>
        <v>767371.49550611875</v>
      </c>
      <c r="F245" s="516">
        <f t="shared" ca="1" si="30"/>
        <v>199295239.16840997</v>
      </c>
      <c r="G245" s="517">
        <v>51113</v>
      </c>
      <c r="H245" s="516">
        <f t="shared" ca="1" si="31"/>
        <v>5418.362372147727</v>
      </c>
      <c r="I245" s="518">
        <f t="shared" ca="1" si="32"/>
        <v>72022.539839009783</v>
      </c>
      <c r="J245" s="530">
        <f t="shared" ca="1" si="34"/>
        <v>1928484.8721468216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1851043.9699356642</v>
      </c>
      <c r="D246" s="516">
        <f t="shared" ca="1" si="28"/>
        <v>1079515.8788288874</v>
      </c>
      <c r="E246" s="516">
        <f t="shared" ca="1" si="29"/>
        <v>771528.09110677685</v>
      </c>
      <c r="F246" s="516">
        <f t="shared" ca="1" si="30"/>
        <v>198523711.0773032</v>
      </c>
      <c r="G246" s="517">
        <v>51144</v>
      </c>
      <c r="H246" s="516">
        <f t="shared" ca="1" si="31"/>
        <v>5397.5793941444372</v>
      </c>
      <c r="I246" s="518">
        <f t="shared" ca="1" si="32"/>
        <v>74137.828970648508</v>
      </c>
      <c r="J246" s="530">
        <f t="shared" ca="1" si="34"/>
        <v>1930579.3783004573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1851043.9699356642</v>
      </c>
      <c r="D247" s="516">
        <f t="shared" ca="1" si="28"/>
        <v>1075336.7683353925</v>
      </c>
      <c r="E247" s="516">
        <f t="shared" ca="1" si="29"/>
        <v>775707.20160027174</v>
      </c>
      <c r="F247" s="516">
        <f t="shared" ca="1" si="30"/>
        <v>197748003.87570292</v>
      </c>
      <c r="G247" s="517">
        <v>51175</v>
      </c>
      <c r="H247" s="516">
        <f t="shared" ca="1" si="31"/>
        <v>5376.6838416769624</v>
      </c>
      <c r="I247" s="518">
        <f t="shared" ca="1" si="32"/>
        <v>73850.820520756795</v>
      </c>
      <c r="J247" s="530">
        <f t="shared" ca="1" si="34"/>
        <v>1930271.4742980979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1851043.9699356642</v>
      </c>
      <c r="D248" s="516">
        <f t="shared" ca="1" si="28"/>
        <v>1071135.0209933908</v>
      </c>
      <c r="E248" s="516">
        <f t="shared" ca="1" si="29"/>
        <v>779908.94894227339</v>
      </c>
      <c r="F248" s="516">
        <f t="shared" ca="1" si="30"/>
        <v>196968094.92676064</v>
      </c>
      <c r="G248" s="517">
        <v>51204</v>
      </c>
      <c r="H248" s="516">
        <f t="shared" ca="1" si="31"/>
        <v>5355.6751049669538</v>
      </c>
      <c r="I248" s="518">
        <f t="shared" ca="1" si="32"/>
        <v>68816.305348744601</v>
      </c>
      <c r="J248" s="530">
        <f t="shared" ca="1" si="34"/>
        <v>1925215.9503893757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1851043.9699356642</v>
      </c>
      <c r="D249" s="516">
        <f t="shared" ca="1" si="28"/>
        <v>1066910.5141866202</v>
      </c>
      <c r="E249" s="516">
        <f t="shared" ca="1" si="29"/>
        <v>784133.45574904396</v>
      </c>
      <c r="F249" s="516">
        <f t="shared" ca="1" si="30"/>
        <v>196183961.47101161</v>
      </c>
      <c r="G249" s="517">
        <v>51235</v>
      </c>
      <c r="H249" s="516">
        <f t="shared" ca="1" si="31"/>
        <v>5334.5525709331014</v>
      </c>
      <c r="I249" s="518">
        <f t="shared" ca="1" si="32"/>
        <v>73272.131312754951</v>
      </c>
      <c r="J249" s="530">
        <f t="shared" ca="1" si="34"/>
        <v>1929650.6538193522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1851043.9699356642</v>
      </c>
      <c r="D250" s="516">
        <f t="shared" ca="1" si="28"/>
        <v>1062663.1246346463</v>
      </c>
      <c r="E250" s="516">
        <f t="shared" ca="1" si="29"/>
        <v>788380.84530101786</v>
      </c>
      <c r="F250" s="516">
        <f t="shared" ca="1" si="30"/>
        <v>195395580.62571058</v>
      </c>
      <c r="G250" s="517">
        <v>51265</v>
      </c>
      <c r="H250" s="516">
        <f t="shared" ca="1" si="31"/>
        <v>5313.3156231732319</v>
      </c>
      <c r="I250" s="518">
        <f t="shared" ca="1" si="32"/>
        <v>70626.226129564166</v>
      </c>
      <c r="J250" s="530">
        <f t="shared" ca="1" si="34"/>
        <v>1926983.5116884017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1851043.9699356642</v>
      </c>
      <c r="D251" s="516">
        <f t="shared" ca="1" si="28"/>
        <v>1058392.7283892657</v>
      </c>
      <c r="E251" s="516">
        <f t="shared" ca="1" si="29"/>
        <v>792651.24154639849</v>
      </c>
      <c r="F251" s="516">
        <f t="shared" ca="1" si="30"/>
        <v>194602929.38416418</v>
      </c>
      <c r="G251" s="517">
        <v>51296</v>
      </c>
      <c r="H251" s="516">
        <f t="shared" ca="1" si="31"/>
        <v>5291.9636419463286</v>
      </c>
      <c r="I251" s="518">
        <f t="shared" ca="1" si="32"/>
        <v>72687.155992764325</v>
      </c>
      <c r="J251" s="530">
        <f t="shared" ca="1" si="34"/>
        <v>1929023.0895703749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1851043.9699356642</v>
      </c>
      <c r="D252" s="516">
        <f t="shared" ca="1" si="28"/>
        <v>1054099.2008308894</v>
      </c>
      <c r="E252" s="516">
        <f t="shared" ca="1" si="29"/>
        <v>796944.76910477481</v>
      </c>
      <c r="F252" s="516">
        <f t="shared" ca="1" si="30"/>
        <v>193805984.61505941</v>
      </c>
      <c r="G252" s="517">
        <v>51326</v>
      </c>
      <c r="H252" s="516">
        <f t="shared" ca="1" si="31"/>
        <v>5270.4960041544473</v>
      </c>
      <c r="I252" s="518">
        <f t="shared" ca="1" si="32"/>
        <v>70057.05457829911</v>
      </c>
      <c r="J252" s="530">
        <f t="shared" ca="1" si="34"/>
        <v>1926371.5205181178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1851043.9699356642</v>
      </c>
      <c r="D253" s="516">
        <f t="shared" ca="1" si="28"/>
        <v>1049782.4166649051</v>
      </c>
      <c r="E253" s="516">
        <f t="shared" ca="1" si="29"/>
        <v>801261.55327075906</v>
      </c>
      <c r="F253" s="516">
        <f t="shared" ca="1" si="30"/>
        <v>193004723.06178865</v>
      </c>
      <c r="G253" s="517">
        <v>51357</v>
      </c>
      <c r="H253" s="516">
        <f t="shared" ca="1" si="31"/>
        <v>5248.9120833245261</v>
      </c>
      <c r="I253" s="518">
        <f t="shared" ca="1" si="32"/>
        <v>72095.826276802094</v>
      </c>
      <c r="J253" s="530">
        <f t="shared" ca="1" si="34"/>
        <v>1928388.7082957907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1851043.9699356642</v>
      </c>
      <c r="D254" s="516">
        <f t="shared" ca="1" si="28"/>
        <v>1045442.2499180218</v>
      </c>
      <c r="E254" s="516">
        <f t="shared" ca="1" si="29"/>
        <v>805601.72001764236</v>
      </c>
      <c r="F254" s="516">
        <f t="shared" ca="1" si="30"/>
        <v>192199121.34177101</v>
      </c>
      <c r="G254" s="517">
        <v>51388</v>
      </c>
      <c r="H254" s="516">
        <f t="shared" ca="1" si="31"/>
        <v>5227.2112495901092</v>
      </c>
      <c r="I254" s="518">
        <f t="shared" ca="1" si="32"/>
        <v>71797.756978985373</v>
      </c>
      <c r="J254" s="530">
        <f t="shared" ca="1" si="34"/>
        <v>1928068.9381642397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1851043.9699356642</v>
      </c>
      <c r="D255" s="516">
        <f t="shared" ca="1" si="28"/>
        <v>1041078.573934593</v>
      </c>
      <c r="E255" s="516">
        <f t="shared" ca="1" si="29"/>
        <v>809965.3960010712</v>
      </c>
      <c r="F255" s="516">
        <f t="shared" ca="1" si="30"/>
        <v>191389155.94576994</v>
      </c>
      <c r="G255" s="517">
        <v>51418</v>
      </c>
      <c r="H255" s="516">
        <f t="shared" ca="1" si="31"/>
        <v>5205.3928696729654</v>
      </c>
      <c r="I255" s="518">
        <f t="shared" ca="1" si="32"/>
        <v>69191.683683037554</v>
      </c>
      <c r="J255" s="530">
        <f t="shared" ca="1" si="34"/>
        <v>1925441.0464883747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1851043.9699356642</v>
      </c>
      <c r="D256" s="516">
        <f t="shared" ca="1" si="28"/>
        <v>1036691.2613729205</v>
      </c>
      <c r="E256" s="516">
        <f t="shared" ca="1" si="29"/>
        <v>814352.70856274373</v>
      </c>
      <c r="F256" s="516">
        <f t="shared" ca="1" si="30"/>
        <v>190574803.2372072</v>
      </c>
      <c r="G256" s="517">
        <v>51449</v>
      </c>
      <c r="H256" s="516">
        <f t="shared" ca="1" si="31"/>
        <v>5183.4563068646021</v>
      </c>
      <c r="I256" s="518">
        <f t="shared" ca="1" si="32"/>
        <v>71196.766011826403</v>
      </c>
      <c r="J256" s="530">
        <f t="shared" ca="1" si="34"/>
        <v>1927424.1922543552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1851043.9699356642</v>
      </c>
      <c r="D257" s="516">
        <f t="shared" ca="1" si="28"/>
        <v>1032280.184201539</v>
      </c>
      <c r="E257" s="516">
        <f t="shared" ca="1" si="29"/>
        <v>818763.78573412518</v>
      </c>
      <c r="F257" s="516">
        <f t="shared" ca="1" si="30"/>
        <v>189756039.45147309</v>
      </c>
      <c r="G257" s="517">
        <v>51479</v>
      </c>
      <c r="H257" s="516">
        <f t="shared" ca="1" si="31"/>
        <v>5161.4009210076947</v>
      </c>
      <c r="I257" s="518">
        <f t="shared" ca="1" si="32"/>
        <v>68606.929165394584</v>
      </c>
      <c r="J257" s="530">
        <f t="shared" ca="1" si="34"/>
        <v>1924812.3000220663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1851043.9699356642</v>
      </c>
      <c r="D258" s="516">
        <f t="shared" ca="1" si="28"/>
        <v>1027845.2136954792</v>
      </c>
      <c r="E258" s="516">
        <f t="shared" ca="1" si="29"/>
        <v>823198.756240185</v>
      </c>
      <c r="F258" s="516">
        <f t="shared" ca="1" si="30"/>
        <v>188932840.6952329</v>
      </c>
      <c r="G258" s="517">
        <v>51510</v>
      </c>
      <c r="H258" s="516">
        <f t="shared" ca="1" si="31"/>
        <v>5139.2260684773964</v>
      </c>
      <c r="I258" s="518">
        <f t="shared" ca="1" si="32"/>
        <v>70589.246675947987</v>
      </c>
      <c r="J258" s="530">
        <f t="shared" ca="1" si="34"/>
        <v>1926772.4426800895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1851043.9699356642</v>
      </c>
      <c r="D259" s="516">
        <f t="shared" ca="1" si="28"/>
        <v>1023386.2204325115</v>
      </c>
      <c r="E259" s="516">
        <f t="shared" ca="1" si="29"/>
        <v>827657.74950315268</v>
      </c>
      <c r="F259" s="516">
        <f t="shared" ca="1" si="30"/>
        <v>188105182.94572973</v>
      </c>
      <c r="G259" s="517">
        <v>51541</v>
      </c>
      <c r="H259" s="516">
        <f t="shared" ca="1" si="31"/>
        <v>5116.9311021625581</v>
      </c>
      <c r="I259" s="518">
        <f t="shared" ca="1" si="32"/>
        <v>70283.01673862664</v>
      </c>
      <c r="J259" s="530">
        <f t="shared" ca="1" si="34"/>
        <v>1926443.9177764533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1851043.9699356642</v>
      </c>
      <c r="D260" s="516">
        <f t="shared" ca="1" si="28"/>
        <v>1018903.0742893694</v>
      </c>
      <c r="E260" s="516">
        <f t="shared" ca="1" si="29"/>
        <v>832140.89564629481</v>
      </c>
      <c r="F260" s="516">
        <f t="shared" ca="1" si="30"/>
        <v>187273042.05008343</v>
      </c>
      <c r="G260" s="517">
        <v>51569</v>
      </c>
      <c r="H260" s="516">
        <f t="shared" ca="1" si="31"/>
        <v>5094.515371446847</v>
      </c>
      <c r="I260" s="518">
        <f t="shared" ca="1" si="32"/>
        <v>63203.341469765182</v>
      </c>
      <c r="J260" s="530">
        <f t="shared" ca="1" si="34"/>
        <v>1919341.8267768761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1851043.9699356642</v>
      </c>
      <c r="D261" s="516">
        <f t="shared" ca="1" si="28"/>
        <v>1014395.644437952</v>
      </c>
      <c r="E261" s="516">
        <f t="shared" ca="1" si="29"/>
        <v>836648.32549771224</v>
      </c>
      <c r="F261" s="516">
        <f t="shared" ca="1" si="30"/>
        <v>186436393.72458571</v>
      </c>
      <c r="G261" s="517">
        <v>51600</v>
      </c>
      <c r="H261" s="516">
        <f t="shared" ca="1" si="31"/>
        <v>5071.9782221897594</v>
      </c>
      <c r="I261" s="518">
        <f t="shared" ca="1" si="32"/>
        <v>69665.571642631025</v>
      </c>
      <c r="J261" s="530">
        <f t="shared" ca="1" si="34"/>
        <v>1925781.5198004849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1851043.9699356642</v>
      </c>
      <c r="D262" s="516">
        <f t="shared" ca="1" si="28"/>
        <v>1009863.799341506</v>
      </c>
      <c r="E262" s="516">
        <f t="shared" ca="1" si="29"/>
        <v>841180.17059415823</v>
      </c>
      <c r="F262" s="516">
        <f t="shared" ca="1" si="30"/>
        <v>185595213.55399156</v>
      </c>
      <c r="G262" s="517">
        <v>51630</v>
      </c>
      <c r="H262" s="516">
        <f t="shared" ca="1" si="31"/>
        <v>5049.3189967075295</v>
      </c>
      <c r="I262" s="518">
        <f t="shared" ca="1" si="32"/>
        <v>67117.101740850849</v>
      </c>
      <c r="J262" s="530">
        <f t="shared" ca="1" si="34"/>
        <v>1923210.3906732225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1851043.9699356642</v>
      </c>
      <c r="D263" s="516">
        <f t="shared" ca="1" si="28"/>
        <v>1005307.4067507876</v>
      </c>
      <c r="E263" s="516">
        <f t="shared" ca="1" si="29"/>
        <v>845736.56318487658</v>
      </c>
      <c r="F263" s="516">
        <f t="shared" ca="1" si="30"/>
        <v>184749476.99080667</v>
      </c>
      <c r="G263" s="517">
        <v>51661</v>
      </c>
      <c r="H263" s="516">
        <f t="shared" ca="1" si="31"/>
        <v>5026.537033753938</v>
      </c>
      <c r="I263" s="518">
        <f t="shared" ca="1" si="32"/>
        <v>69041.419442084851</v>
      </c>
      <c r="J263" s="530">
        <f t="shared" ca="1" si="34"/>
        <v>1925111.926411503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1851043.9699356642</v>
      </c>
      <c r="D264" s="516">
        <f t="shared" ca="1" si="28"/>
        <v>1000726.3337002029</v>
      </c>
      <c r="E264" s="516">
        <f t="shared" ca="1" si="29"/>
        <v>850317.63623546134</v>
      </c>
      <c r="F264" s="516">
        <f t="shared" ca="1" si="30"/>
        <v>183899159.35457119</v>
      </c>
      <c r="G264" s="517">
        <v>51691</v>
      </c>
      <c r="H264" s="516">
        <f t="shared" ca="1" si="31"/>
        <v>5003.6316685010142</v>
      </c>
      <c r="I264" s="518">
        <f t="shared" ca="1" si="32"/>
        <v>66509.811716690383</v>
      </c>
      <c r="J264" s="530">
        <f t="shared" ca="1" si="34"/>
        <v>1922557.4133208557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1851043.9699356642</v>
      </c>
      <c r="D265" s="516">
        <f t="shared" ca="1" si="28"/>
        <v>996120.44650392735</v>
      </c>
      <c r="E265" s="516">
        <f t="shared" ca="1" si="29"/>
        <v>854923.52343173686</v>
      </c>
      <c r="F265" s="516">
        <f t="shared" ca="1" si="30"/>
        <v>183044235.83113945</v>
      </c>
      <c r="G265" s="517">
        <v>51722</v>
      </c>
      <c r="H265" s="516">
        <f t="shared" ca="1" si="31"/>
        <v>4980.6022325196363</v>
      </c>
      <c r="I265" s="518">
        <f t="shared" ca="1" si="32"/>
        <v>68410.487279900481</v>
      </c>
      <c r="J265" s="530">
        <f t="shared" ca="1" si="34"/>
        <v>1924435.0594480843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1851043.9699356642</v>
      </c>
      <c r="D266" s="516">
        <f t="shared" ca="1" si="28"/>
        <v>991489.61075200536</v>
      </c>
      <c r="E266" s="516">
        <f t="shared" ca="1" si="29"/>
        <v>859554.35918365885</v>
      </c>
      <c r="F266" s="516">
        <f t="shared" ca="1" si="30"/>
        <v>182184681.47195578</v>
      </c>
      <c r="G266" s="517">
        <v>51753</v>
      </c>
      <c r="H266" s="516">
        <f t="shared" ca="1" si="31"/>
        <v>4957.4480537600266</v>
      </c>
      <c r="I266" s="518">
        <f t="shared" ca="1" si="32"/>
        <v>68092.455729183857</v>
      </c>
      <c r="J266" s="530">
        <f t="shared" ca="1" si="34"/>
        <v>1924093.8737186082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1851043.9699356642</v>
      </c>
      <c r="D267" s="516">
        <f t="shared" ca="1" si="28"/>
        <v>986833.69130642712</v>
      </c>
      <c r="E267" s="516">
        <f t="shared" ca="1" si="29"/>
        <v>864210.27862923709</v>
      </c>
      <c r="F267" s="516">
        <f t="shared" ca="1" si="30"/>
        <v>181320471.19332653</v>
      </c>
      <c r="G267" s="517">
        <v>51783</v>
      </c>
      <c r="H267" s="516">
        <f t="shared" ca="1" si="31"/>
        <v>4934.1684565321357</v>
      </c>
      <c r="I267" s="518">
        <f t="shared" ca="1" si="32"/>
        <v>65586.48532990407</v>
      </c>
      <c r="J267" s="530">
        <f t="shared" ca="1" si="34"/>
        <v>1921564.6237221004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1851043.9699356642</v>
      </c>
      <c r="D268" s="516">
        <f t="shared" ca="1" si="28"/>
        <v>982152.55229718541</v>
      </c>
      <c r="E268" s="516">
        <f t="shared" ca="1" si="29"/>
        <v>868891.4176384788</v>
      </c>
      <c r="F268" s="516">
        <f t="shared" ca="1" si="30"/>
        <v>180451579.77568805</v>
      </c>
      <c r="G268" s="517">
        <v>51814</v>
      </c>
      <c r="H268" s="516">
        <f t="shared" ca="1" si="31"/>
        <v>4910.7627614859266</v>
      </c>
      <c r="I268" s="518">
        <f t="shared" ca="1" si="32"/>
        <v>67451.215283917467</v>
      </c>
      <c r="J268" s="530">
        <f t="shared" ca="1" si="34"/>
        <v>1923405.9479810677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1851043.9699356642</v>
      </c>
      <c r="D269" s="516">
        <f t="shared" ca="1" si="28"/>
        <v>977446.05711831036</v>
      </c>
      <c r="E269" s="516">
        <f t="shared" ca="1" si="29"/>
        <v>873597.91281735385</v>
      </c>
      <c r="F269" s="516">
        <f t="shared" ca="1" si="30"/>
        <v>179577981.86287069</v>
      </c>
      <c r="G269" s="517">
        <v>51844</v>
      </c>
      <c r="H269" s="516">
        <f t="shared" ca="1" si="31"/>
        <v>4887.2302855915514</v>
      </c>
      <c r="I269" s="518">
        <f t="shared" ca="1" si="32"/>
        <v>64962.568719247691</v>
      </c>
      <c r="J269" s="530">
        <f t="shared" ca="1" si="34"/>
        <v>1920893.7689405032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1851043.9699356642</v>
      </c>
      <c r="D270" s="516">
        <f t="shared" ca="1" si="28"/>
        <v>972714.06842388294</v>
      </c>
      <c r="E270" s="516">
        <f t="shared" ca="1" si="29"/>
        <v>878329.90151178127</v>
      </c>
      <c r="F270" s="516">
        <f t="shared" ca="1" si="30"/>
        <v>178699651.9613589</v>
      </c>
      <c r="G270" s="517">
        <v>51875</v>
      </c>
      <c r="H270" s="516">
        <f t="shared" ca="1" si="31"/>
        <v>4863.5703421194148</v>
      </c>
      <c r="I270" s="518">
        <f t="shared" ca="1" si="32"/>
        <v>66803.009252987904</v>
      </c>
      <c r="J270" s="530">
        <f t="shared" ca="1" si="34"/>
        <v>1922710.5495307713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1851043.9699356642</v>
      </c>
      <c r="D271" s="516">
        <f t="shared" ca="1" si="28"/>
        <v>967956.44812402746</v>
      </c>
      <c r="E271" s="516">
        <f t="shared" ca="1" si="29"/>
        <v>883087.52181163675</v>
      </c>
      <c r="F271" s="516">
        <f t="shared" ca="1" si="30"/>
        <v>177816564.43954727</v>
      </c>
      <c r="G271" s="517">
        <v>51906</v>
      </c>
      <c r="H271" s="516">
        <f t="shared" ca="1" si="31"/>
        <v>4839.7822406201376</v>
      </c>
      <c r="I271" s="518">
        <f t="shared" ca="1" si="32"/>
        <v>66476.270529625501</v>
      </c>
      <c r="J271" s="530">
        <f t="shared" ca="1" si="34"/>
        <v>1922360.0227059098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1851043.9699356642</v>
      </c>
      <c r="D272" s="516">
        <f t="shared" ca="1" si="28"/>
        <v>963173.05738088104</v>
      </c>
      <c r="E272" s="516">
        <f t="shared" ca="1" si="29"/>
        <v>887870.91255478316</v>
      </c>
      <c r="F272" s="516">
        <f t="shared" ca="1" si="30"/>
        <v>176928693.5269925</v>
      </c>
      <c r="G272" s="517">
        <v>51934</v>
      </c>
      <c r="H272" s="516">
        <f t="shared" ca="1" si="31"/>
        <v>4815.8652869044054</v>
      </c>
      <c r="I272" s="518">
        <f t="shared" ca="1" si="32"/>
        <v>59746.365651687869</v>
      </c>
      <c r="J272" s="530">
        <f t="shared" ca="1" si="34"/>
        <v>1915606.2008742564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1851043.9699356642</v>
      </c>
      <c r="D273" s="516">
        <f t="shared" ca="1" si="28"/>
        <v>958363.75660454272</v>
      </c>
      <c r="E273" s="516">
        <f t="shared" ca="1" si="29"/>
        <v>892680.21333112149</v>
      </c>
      <c r="F273" s="516">
        <f t="shared" ca="1" si="30"/>
        <v>176036013.31366137</v>
      </c>
      <c r="G273" s="517">
        <v>51965</v>
      </c>
      <c r="H273" s="516">
        <f t="shared" ca="1" si="31"/>
        <v>4791.8187830227134</v>
      </c>
      <c r="I273" s="518">
        <f t="shared" ca="1" si="32"/>
        <v>65817.47399204121</v>
      </c>
      <c r="J273" s="530">
        <f t="shared" ca="1" si="34"/>
        <v>1921653.2627107282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1851043.9699356642</v>
      </c>
      <c r="D274" s="516">
        <f t="shared" ca="1" si="28"/>
        <v>953528.40544899914</v>
      </c>
      <c r="E274" s="516">
        <f t="shared" ca="1" si="29"/>
        <v>897515.56448666507</v>
      </c>
      <c r="F274" s="516">
        <f t="shared" ca="1" si="30"/>
        <v>175138497.74917471</v>
      </c>
      <c r="G274" s="517">
        <v>51995</v>
      </c>
      <c r="H274" s="516">
        <f t="shared" ca="1" si="31"/>
        <v>4767.6420272449959</v>
      </c>
      <c r="I274" s="518">
        <f t="shared" ca="1" si="32"/>
        <v>63372.964792918079</v>
      </c>
      <c r="J274" s="530">
        <f t="shared" ca="1" si="34"/>
        <v>1919184.5767558273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1851043.9699356642</v>
      </c>
      <c r="D275" s="516">
        <f t="shared" ca="1" si="28"/>
        <v>948666.86280802975</v>
      </c>
      <c r="E275" s="516">
        <f t="shared" ca="1" si="29"/>
        <v>902377.10712763446</v>
      </c>
      <c r="F275" s="516">
        <f t="shared" ca="1" si="30"/>
        <v>174236120.64204708</v>
      </c>
      <c r="G275" s="517">
        <v>52026</v>
      </c>
      <c r="H275" s="516">
        <f t="shared" ca="1" si="31"/>
        <v>4743.3343140401485</v>
      </c>
      <c r="I275" s="518">
        <f t="shared" ca="1" si="32"/>
        <v>65151.521162692981</v>
      </c>
      <c r="J275" s="530">
        <f t="shared" ca="1" si="34"/>
        <v>1920938.8254123973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1851043.9699356642</v>
      </c>
      <c r="D276" s="516">
        <f t="shared" ca="1" si="28"/>
        <v>943778.9868110884</v>
      </c>
      <c r="E276" s="516">
        <f t="shared" ca="1" si="29"/>
        <v>907264.98312457581</v>
      </c>
      <c r="F276" s="516">
        <f t="shared" ca="1" si="30"/>
        <v>173328855.65892249</v>
      </c>
      <c r="G276" s="517">
        <v>52056</v>
      </c>
      <c r="H276" s="516">
        <f t="shared" ca="1" si="31"/>
        <v>4718.8949340554418</v>
      </c>
      <c r="I276" s="518">
        <f t="shared" ca="1" si="32"/>
        <v>62725.003431136938</v>
      </c>
      <c r="J276" s="530">
        <f t="shared" ca="1" si="34"/>
        <v>1918487.8683008566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1851043.9699356642</v>
      </c>
      <c r="D277" s="516">
        <f t="shared" ca="1" si="28"/>
        <v>938864.63481916359</v>
      </c>
      <c r="E277" s="516">
        <f t="shared" ca="1" si="29"/>
        <v>912179.33511650062</v>
      </c>
      <c r="F277" s="516">
        <f t="shared" ca="1" si="30"/>
        <v>172416676.32380599</v>
      </c>
      <c r="G277" s="517">
        <v>52087</v>
      </c>
      <c r="H277" s="516">
        <f t="shared" ca="1" si="31"/>
        <v>4694.3231740958181</v>
      </c>
      <c r="I277" s="518">
        <f t="shared" ca="1" si="32"/>
        <v>64478.334305119162</v>
      </c>
      <c r="J277" s="530">
        <f t="shared" ca="1" si="34"/>
        <v>1920216.6274148792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1851043.9699356642</v>
      </c>
      <c r="D278" s="516">
        <f t="shared" ca="1" si="28"/>
        <v>933923.66342061583</v>
      </c>
      <c r="E278" s="516">
        <f t="shared" ca="1" si="29"/>
        <v>917120.30651504837</v>
      </c>
      <c r="F278" s="516">
        <f t="shared" ca="1" si="30"/>
        <v>171499556.01729095</v>
      </c>
      <c r="G278" s="517">
        <v>52118</v>
      </c>
      <c r="H278" s="516">
        <f t="shared" ca="1" si="31"/>
        <v>4669.6183171030789</v>
      </c>
      <c r="I278" s="518">
        <f t="shared" ca="1" si="32"/>
        <v>64139.003592455825</v>
      </c>
      <c r="J278" s="530">
        <f t="shared" ca="1" si="34"/>
        <v>1919852.591845223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1851043.9699356642</v>
      </c>
      <c r="D279" s="516">
        <f t="shared" ca="1" si="28"/>
        <v>928955.92842699273</v>
      </c>
      <c r="E279" s="516">
        <f t="shared" ca="1" si="29"/>
        <v>922088.04150867148</v>
      </c>
      <c r="F279" s="516">
        <f t="shared" ca="1" si="30"/>
        <v>170577467.97578228</v>
      </c>
      <c r="G279" s="517">
        <v>52148</v>
      </c>
      <c r="H279" s="516">
        <f t="shared" ca="1" si="31"/>
        <v>4644.779642134964</v>
      </c>
      <c r="I279" s="518">
        <f t="shared" ca="1" si="32"/>
        <v>61739.840166224734</v>
      </c>
      <c r="J279" s="530">
        <f t="shared" ca="1" si="34"/>
        <v>1917428.5897440237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1851043.9699356642</v>
      </c>
      <c r="D280" s="516">
        <f t="shared" ca="1" si="28"/>
        <v>923961.28486882069</v>
      </c>
      <c r="E280" s="516">
        <f t="shared" ca="1" si="29"/>
        <v>927082.68506684352</v>
      </c>
      <c r="F280" s="516">
        <f t="shared" ca="1" si="30"/>
        <v>169650385.29071543</v>
      </c>
      <c r="G280" s="517">
        <v>52179</v>
      </c>
      <c r="H280" s="516">
        <f t="shared" ca="1" si="31"/>
        <v>4619.8064243441031</v>
      </c>
      <c r="I280" s="518">
        <f t="shared" ca="1" si="32"/>
        <v>63454.818086990999</v>
      </c>
      <c r="J280" s="530">
        <f t="shared" ca="1" si="34"/>
        <v>1919118.5944469995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1851043.9699356642</v>
      </c>
      <c r="D281" s="516">
        <f t="shared" ca="1" si="28"/>
        <v>918939.58699137531</v>
      </c>
      <c r="E281" s="516">
        <f t="shared" ca="1" si="29"/>
        <v>932104.3829442889</v>
      </c>
      <c r="F281" s="516">
        <f t="shared" ca="1" si="30"/>
        <v>168718280.90777114</v>
      </c>
      <c r="G281" s="517">
        <v>52209</v>
      </c>
      <c r="H281" s="516">
        <f t="shared" ca="1" si="31"/>
        <v>4594.6979349568765</v>
      </c>
      <c r="I281" s="518">
        <f t="shared" ca="1" si="32"/>
        <v>61074.138704657547</v>
      </c>
      <c r="J281" s="530">
        <f t="shared" ca="1" si="34"/>
        <v>1916712.8065752788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1851043.9699356642</v>
      </c>
      <c r="D282" s="516">
        <f t="shared" ca="1" si="28"/>
        <v>913890.68825042702</v>
      </c>
      <c r="E282" s="516">
        <f t="shared" ca="1" si="29"/>
        <v>937153.28168523719</v>
      </c>
      <c r="F282" s="516">
        <f t="shared" ca="1" si="30"/>
        <v>167781127.62608591</v>
      </c>
      <c r="G282" s="517">
        <v>52240</v>
      </c>
      <c r="H282" s="516">
        <f t="shared" ca="1" si="31"/>
        <v>4569.4534412521352</v>
      </c>
      <c r="I282" s="518">
        <f t="shared" ca="1" si="32"/>
        <v>62763.200497690857</v>
      </c>
      <c r="J282" s="530">
        <f t="shared" ca="1" si="34"/>
        <v>1918376.6238746073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1851043.9699356642</v>
      </c>
      <c r="D283" s="516">
        <f t="shared" ca="1" si="28"/>
        <v>908814.44130796532</v>
      </c>
      <c r="E283" s="516">
        <f t="shared" ca="1" si="29"/>
        <v>942229.52862769889</v>
      </c>
      <c r="F283" s="516">
        <f t="shared" ca="1" si="30"/>
        <v>166838898.09745821</v>
      </c>
      <c r="G283" s="517">
        <v>52271</v>
      </c>
      <c r="H283" s="516">
        <f t="shared" ca="1" si="31"/>
        <v>4544.0722065398268</v>
      </c>
      <c r="I283" s="518">
        <f t="shared" ca="1" si="32"/>
        <v>62414.579476903949</v>
      </c>
      <c r="J283" s="530">
        <f t="shared" ca="1" si="34"/>
        <v>1918002.6216191079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1851043.9699356642</v>
      </c>
      <c r="D284" s="516">
        <f t="shared" ca="1" si="28"/>
        <v>903710.69802789867</v>
      </c>
      <c r="E284" s="516">
        <f t="shared" ca="1" si="29"/>
        <v>947333.27190776553</v>
      </c>
      <c r="F284" s="516">
        <f t="shared" ca="1" si="30"/>
        <v>165891564.82555044</v>
      </c>
      <c r="G284" s="517">
        <v>52299</v>
      </c>
      <c r="H284" s="516">
        <f t="shared" ca="1" si="31"/>
        <v>4518.5534901394931</v>
      </c>
      <c r="I284" s="518">
        <f t="shared" ca="1" si="32"/>
        <v>56057.869760745954</v>
      </c>
      <c r="J284" s="530">
        <f t="shared" ca="1" si="34"/>
        <v>1911620.3931865497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1851043.9699356642</v>
      </c>
      <c r="D285" s="516">
        <f t="shared" ca="1" si="28"/>
        <v>898579.30947173154</v>
      </c>
      <c r="E285" s="516">
        <f t="shared" ca="1" si="29"/>
        <v>952464.66046393267</v>
      </c>
      <c r="F285" s="516">
        <f t="shared" ca="1" si="30"/>
        <v>164939100.16508651</v>
      </c>
      <c r="G285" s="517">
        <v>52330</v>
      </c>
      <c r="H285" s="516">
        <f t="shared" ca="1" si="31"/>
        <v>4492.8965473586577</v>
      </c>
      <c r="I285" s="518">
        <f t="shared" ca="1" si="32"/>
        <v>61711.662115104758</v>
      </c>
      <c r="J285" s="530">
        <f t="shared" ca="1" si="34"/>
        <v>1917248.5285981277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1851043.9699356642</v>
      </c>
      <c r="D286" s="516">
        <f t="shared" ca="1" si="28"/>
        <v>893420.12589421857</v>
      </c>
      <c r="E286" s="516">
        <f t="shared" ca="1" si="29"/>
        <v>957623.84404144564</v>
      </c>
      <c r="F286" s="516">
        <f t="shared" ca="1" si="30"/>
        <v>163981476.32104507</v>
      </c>
      <c r="G286" s="517">
        <v>52360</v>
      </c>
      <c r="H286" s="516">
        <f t="shared" ca="1" si="31"/>
        <v>4467.1006294710933</v>
      </c>
      <c r="I286" s="518">
        <f t="shared" ca="1" si="32"/>
        <v>59378.076059431136</v>
      </c>
      <c r="J286" s="530">
        <f t="shared" ca="1" si="34"/>
        <v>1914889.1466245663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1851043.9699356642</v>
      </c>
      <c r="D287" s="516">
        <f t="shared" ca="1" si="28"/>
        <v>888232.99673899414</v>
      </c>
      <c r="E287" s="516">
        <f t="shared" ca="1" si="29"/>
        <v>962810.97319667006</v>
      </c>
      <c r="F287" s="516">
        <f t="shared" ca="1" si="30"/>
        <v>163018665.34784842</v>
      </c>
      <c r="G287" s="517">
        <v>52391</v>
      </c>
      <c r="H287" s="516">
        <f t="shared" ca="1" si="31"/>
        <v>4441.1649836949709</v>
      </c>
      <c r="I287" s="518">
        <f t="shared" ca="1" si="32"/>
        <v>61001.109191428761</v>
      </c>
      <c r="J287" s="530">
        <f t="shared" ca="1" si="34"/>
        <v>1916486.244110788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1851043.9699356642</v>
      </c>
      <c r="D288" s="516">
        <f t="shared" ca="1" si="28"/>
        <v>883017.770634179</v>
      </c>
      <c r="E288" s="516">
        <f t="shared" ca="1" si="29"/>
        <v>968026.19930148521</v>
      </c>
      <c r="F288" s="516">
        <f t="shared" ca="1" si="30"/>
        <v>162050639.14854693</v>
      </c>
      <c r="G288" s="517">
        <v>52421</v>
      </c>
      <c r="H288" s="516">
        <f t="shared" ca="1" si="31"/>
        <v>4415.0888531708952</v>
      </c>
      <c r="I288" s="518">
        <f t="shared" ca="1" si="32"/>
        <v>58686.719525225424</v>
      </c>
      <c r="J288" s="530">
        <f t="shared" ca="1" si="34"/>
        <v>1914145.7783140605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1851043.9699356642</v>
      </c>
      <c r="D289" s="516">
        <f t="shared" ca="1" si="28"/>
        <v>877774.2953879626</v>
      </c>
      <c r="E289" s="516">
        <f t="shared" ca="1" si="29"/>
        <v>973269.67454770161</v>
      </c>
      <c r="F289" s="516">
        <f t="shared" ca="1" si="30"/>
        <v>161077369.47399923</v>
      </c>
      <c r="G289" s="517">
        <v>52452</v>
      </c>
      <c r="H289" s="516">
        <f t="shared" ca="1" si="31"/>
        <v>4388.871476939813</v>
      </c>
      <c r="I289" s="518">
        <f t="shared" ca="1" si="32"/>
        <v>60282.837763259449</v>
      </c>
      <c r="J289" s="530">
        <f t="shared" ca="1" si="34"/>
        <v>1915715.6791758635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1851043.9699356642</v>
      </c>
      <c r="D290" s="516">
        <f t="shared" ca="1" si="28"/>
        <v>872502.41798416257</v>
      </c>
      <c r="E290" s="516">
        <f t="shared" ca="1" si="29"/>
        <v>978541.55195150163</v>
      </c>
      <c r="F290" s="516">
        <f t="shared" ca="1" si="30"/>
        <v>160098827.92204773</v>
      </c>
      <c r="G290" s="517">
        <v>52483</v>
      </c>
      <c r="H290" s="516">
        <f t="shared" ca="1" si="31"/>
        <v>4362.5120899208132</v>
      </c>
      <c r="I290" s="518">
        <f t="shared" ca="1" si="32"/>
        <v>59920.781444327702</v>
      </c>
      <c r="J290" s="530">
        <f t="shared" ca="1" si="34"/>
        <v>1915327.2634699128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1851043.9699356642</v>
      </c>
      <c r="D291" s="516">
        <f t="shared" ca="1" si="28"/>
        <v>867201.98457775859</v>
      </c>
      <c r="E291" s="516">
        <f t="shared" ca="1" si="29"/>
        <v>983841.98535790562</v>
      </c>
      <c r="F291" s="516">
        <f t="shared" ca="1" si="30"/>
        <v>159114985.93668982</v>
      </c>
      <c r="G291" s="517">
        <v>52513</v>
      </c>
      <c r="H291" s="516">
        <f t="shared" ca="1" si="31"/>
        <v>4336.009922888793</v>
      </c>
      <c r="I291" s="518">
        <f t="shared" ca="1" si="32"/>
        <v>57635.578051937176</v>
      </c>
      <c r="J291" s="530">
        <f t="shared" ca="1" si="34"/>
        <v>1913015.5579104903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1851043.9699356642</v>
      </c>
      <c r="D292" s="516">
        <f t="shared" ca="1" si="28"/>
        <v>861872.84049040324</v>
      </c>
      <c r="E292" s="516">
        <f t="shared" ca="1" si="29"/>
        <v>989171.12944526097</v>
      </c>
      <c r="F292" s="516">
        <f t="shared" ca="1" si="30"/>
        <v>158125814.80724457</v>
      </c>
      <c r="G292" s="517">
        <v>52544</v>
      </c>
      <c r="H292" s="516">
        <f t="shared" ca="1" si="31"/>
        <v>4309.3642024520159</v>
      </c>
      <c r="I292" s="518">
        <f t="shared" ca="1" si="32"/>
        <v>59190.774768448602</v>
      </c>
      <c r="J292" s="530">
        <f t="shared" ca="1" si="34"/>
        <v>1914544.108906565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1851043.9699356642</v>
      </c>
      <c r="D293" s="516">
        <f t="shared" ca="1" si="28"/>
        <v>856514.83020590816</v>
      </c>
      <c r="E293" s="516">
        <f t="shared" ca="1" si="29"/>
        <v>994529.13972975605</v>
      </c>
      <c r="F293" s="516">
        <f t="shared" ca="1" si="30"/>
        <v>157131285.6675148</v>
      </c>
      <c r="G293" s="517">
        <v>52574</v>
      </c>
      <c r="H293" s="516">
        <f t="shared" ca="1" si="31"/>
        <v>4282.5741510295411</v>
      </c>
      <c r="I293" s="518">
        <f t="shared" ca="1" si="32"/>
        <v>56925.293330608038</v>
      </c>
      <c r="J293" s="530">
        <f t="shared" ca="1" si="34"/>
        <v>1912251.8374173017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1851043.9699356642</v>
      </c>
      <c r="D294" s="516">
        <f t="shared" ca="1" si="28"/>
        <v>851127.79736570525</v>
      </c>
      <c r="E294" s="516">
        <f t="shared" ca="1" si="29"/>
        <v>999916.17256995896</v>
      </c>
      <c r="F294" s="516">
        <f t="shared" ca="1" si="30"/>
        <v>156131369.49494484</v>
      </c>
      <c r="G294" s="517">
        <v>52605</v>
      </c>
      <c r="H294" s="516">
        <f t="shared" ca="1" si="31"/>
        <v>4255.638986828526</v>
      </c>
      <c r="I294" s="518">
        <f t="shared" ca="1" si="32"/>
        <v>58452.8382683155</v>
      </c>
      <c r="J294" s="530">
        <f t="shared" ca="1" si="34"/>
        <v>1913752.4471908081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1851043.9699356642</v>
      </c>
      <c r="D295" s="516">
        <f t="shared" ca="1" si="28"/>
        <v>845711.58476428455</v>
      </c>
      <c r="E295" s="516">
        <f t="shared" ca="1" si="29"/>
        <v>1005332.3851713797</v>
      </c>
      <c r="F295" s="516">
        <f t="shared" ca="1" si="30"/>
        <v>155126037.10977346</v>
      </c>
      <c r="G295" s="517">
        <v>52636</v>
      </c>
      <c r="H295" s="516">
        <f t="shared" ca="1" si="31"/>
        <v>4228.5579238214232</v>
      </c>
      <c r="I295" s="518">
        <f t="shared" ca="1" si="32"/>
        <v>58080.869452119478</v>
      </c>
      <c r="J295" s="530">
        <f t="shared" ca="1" si="34"/>
        <v>1913353.3973116053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1851043.9699356642</v>
      </c>
      <c r="D296" s="516">
        <f t="shared" ca="1" si="28"/>
        <v>840266.03434460622</v>
      </c>
      <c r="E296" s="516">
        <f t="shared" ca="1" si="29"/>
        <v>1010777.935591058</v>
      </c>
      <c r="F296" s="516">
        <f t="shared" ca="1" si="30"/>
        <v>154115259.17418239</v>
      </c>
      <c r="G296" s="517">
        <v>52665</v>
      </c>
      <c r="H296" s="516">
        <f t="shared" ca="1" si="31"/>
        <v>4201.3301717230315</v>
      </c>
      <c r="I296" s="518">
        <f t="shared" ca="1" si="32"/>
        <v>53983.860914201156</v>
      </c>
      <c r="J296" s="530">
        <f t="shared" ca="1" si="34"/>
        <v>1909229.1610215884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1851043.9699356642</v>
      </c>
      <c r="D297" s="516">
        <f t="shared" ca="1" si="28"/>
        <v>834790.98719348793</v>
      </c>
      <c r="E297" s="516">
        <f t="shared" ca="1" si="29"/>
        <v>1016252.9827421763</v>
      </c>
      <c r="F297" s="516">
        <f t="shared" ca="1" si="30"/>
        <v>153099006.19144019</v>
      </c>
      <c r="G297" s="517">
        <v>52696</v>
      </c>
      <c r="H297" s="516">
        <f t="shared" ca="1" si="31"/>
        <v>4173.9549359674393</v>
      </c>
      <c r="I297" s="518">
        <f t="shared" ca="1" si="32"/>
        <v>57330.876412795842</v>
      </c>
      <c r="J297" s="530">
        <f t="shared" ca="1" si="34"/>
        <v>1912548.8012844275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1851043.9699356642</v>
      </c>
      <c r="D298" s="516">
        <f t="shared" ca="1" si="28"/>
        <v>829286.28353696771</v>
      </c>
      <c r="E298" s="516">
        <f t="shared" ca="1" si="29"/>
        <v>1021757.6863986965</v>
      </c>
      <c r="F298" s="516">
        <f t="shared" ca="1" si="30"/>
        <v>152077248.50504151</v>
      </c>
      <c r="G298" s="517">
        <v>52726</v>
      </c>
      <c r="H298" s="516">
        <f t="shared" ca="1" si="31"/>
        <v>4146.4314176848384</v>
      </c>
      <c r="I298" s="518">
        <f t="shared" ca="1" si="32"/>
        <v>55115.642228918463</v>
      </c>
      <c r="J298" s="530">
        <f t="shared" ca="1" si="34"/>
        <v>1910306.0435822674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1851043.9699356642</v>
      </c>
      <c r="D299" s="516">
        <f t="shared" ca="1" si="28"/>
        <v>823751.76273564156</v>
      </c>
      <c r="E299" s="516">
        <f t="shared" ca="1" si="29"/>
        <v>1027292.2072000226</v>
      </c>
      <c r="F299" s="516">
        <f t="shared" ca="1" si="30"/>
        <v>151049956.29784149</v>
      </c>
      <c r="G299" s="517">
        <v>52757</v>
      </c>
      <c r="H299" s="516">
        <f t="shared" ca="1" si="31"/>
        <v>4118.7588136782078</v>
      </c>
      <c r="I299" s="518">
        <f t="shared" ca="1" si="32"/>
        <v>56572.736443875438</v>
      </c>
      <c r="J299" s="530">
        <f t="shared" ca="1" si="34"/>
        <v>1911735.4651932179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1851043.9699356642</v>
      </c>
      <c r="D300" s="516">
        <f t="shared" ca="1" si="28"/>
        <v>818187.26327997481</v>
      </c>
      <c r="E300" s="516">
        <f t="shared" ca="1" si="29"/>
        <v>1032856.7066556894</v>
      </c>
      <c r="F300" s="516">
        <f t="shared" ca="1" si="30"/>
        <v>150017099.59118581</v>
      </c>
      <c r="G300" s="517">
        <v>52787</v>
      </c>
      <c r="H300" s="516">
        <f t="shared" ca="1" si="31"/>
        <v>4090.9363163998742</v>
      </c>
      <c r="I300" s="518">
        <f t="shared" ca="1" si="32"/>
        <v>54377.984267222928</v>
      </c>
      <c r="J300" s="530">
        <f t="shared" ca="1" si="34"/>
        <v>1909512.890519287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1851043.9699356642</v>
      </c>
      <c r="D301" s="516">
        <f t="shared" ca="1" si="28"/>
        <v>812592.62278558977</v>
      </c>
      <c r="E301" s="516">
        <f t="shared" ca="1" si="29"/>
        <v>1038451.3471500744</v>
      </c>
      <c r="F301" s="516">
        <f t="shared" ca="1" si="30"/>
        <v>148978648.24403572</v>
      </c>
      <c r="G301" s="517">
        <v>52818</v>
      </c>
      <c r="H301" s="516">
        <f t="shared" ca="1" si="31"/>
        <v>4062.9631139279491</v>
      </c>
      <c r="I301" s="518">
        <f t="shared" ca="1" si="32"/>
        <v>55806.36104792112</v>
      </c>
      <c r="J301" s="530">
        <f t="shared" ca="1" si="34"/>
        <v>1910913.2940975134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1851043.9699356642</v>
      </c>
      <c r="D302" s="516">
        <f t="shared" ca="1" si="28"/>
        <v>806967.67798852688</v>
      </c>
      <c r="E302" s="516">
        <f t="shared" ca="1" si="29"/>
        <v>1044076.2919471373</v>
      </c>
      <c r="F302" s="516">
        <f t="shared" ca="1" si="30"/>
        <v>147934571.95208859</v>
      </c>
      <c r="G302" s="517">
        <v>52849</v>
      </c>
      <c r="H302" s="516">
        <f t="shared" ca="1" si="31"/>
        <v>4034.8383899426344</v>
      </c>
      <c r="I302" s="518">
        <f t="shared" ca="1" si="32"/>
        <v>55420.057146781277</v>
      </c>
      <c r="J302" s="530">
        <f t="shared" ca="1" si="34"/>
        <v>1910498.8654723882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1851043.9699356642</v>
      </c>
      <c r="D303" s="516">
        <f t="shared" ca="1" si="28"/>
        <v>801312.26474047988</v>
      </c>
      <c r="E303" s="516">
        <f t="shared" ca="1" si="29"/>
        <v>1049731.7051951843</v>
      </c>
      <c r="F303" s="516">
        <f t="shared" ca="1" si="30"/>
        <v>146884840.24689341</v>
      </c>
      <c r="G303" s="517">
        <v>52879</v>
      </c>
      <c r="H303" s="516">
        <f t="shared" ca="1" si="31"/>
        <v>4006.5613237023995</v>
      </c>
      <c r="I303" s="518">
        <f t="shared" ca="1" si="32"/>
        <v>53256.44590275189</v>
      </c>
      <c r="J303" s="530">
        <f t="shared" ca="1" si="34"/>
        <v>1908306.9771621185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1851043.9699356642</v>
      </c>
      <c r="D304" s="516">
        <f t="shared" ref="D304:D367" ca="1" si="36">+F303*(($H$6/100)/$H$9)</f>
        <v>795626.21800400596</v>
      </c>
      <c r="E304" s="516">
        <f t="shared" ref="E304:E367" ca="1" si="37">+C304-D304</f>
        <v>1055417.7519316582</v>
      </c>
      <c r="F304" s="516">
        <f t="shared" ref="F304:F367" ca="1" si="38">IF(F303&lt;1,0,+F303-E304)</f>
        <v>145829422.49496174</v>
      </c>
      <c r="G304" s="517">
        <v>52910</v>
      </c>
      <c r="H304" s="516">
        <f t="shared" ref="H304:H367" ca="1" si="39">+D304*$H$7/100</f>
        <v>3978.1310900200297</v>
      </c>
      <c r="I304" s="518">
        <f t="shared" ref="I304:I367" ca="1" si="40">+F303*$R$41*O304</f>
        <v>54641.160571844339</v>
      </c>
      <c r="J304" s="530">
        <f t="shared" ca="1" si="34"/>
        <v>1909663.2615975286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1851043.9699356642</v>
      </c>
      <c r="D305" s="516">
        <f t="shared" ca="1" si="36"/>
        <v>789909.37184770941</v>
      </c>
      <c r="E305" s="516">
        <f t="shared" ca="1" si="37"/>
        <v>1061134.5980879548</v>
      </c>
      <c r="F305" s="516">
        <f t="shared" ca="1" si="38"/>
        <v>144768287.89687377</v>
      </c>
      <c r="G305" s="517">
        <v>52940</v>
      </c>
      <c r="H305" s="516">
        <f t="shared" ca="1" si="39"/>
        <v>3949.5468592385469</v>
      </c>
      <c r="I305" s="518">
        <f t="shared" ca="1" si="40"/>
        <v>52498.592098186222</v>
      </c>
      <c r="J305" s="530">
        <f t="shared" ref="J305:J368" ca="1" si="42">+C305+H305+I305</f>
        <v>1907492.108893089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1851043.9699356642</v>
      </c>
      <c r="D306" s="516">
        <f t="shared" ca="1" si="36"/>
        <v>784161.55944139964</v>
      </c>
      <c r="E306" s="516">
        <f t="shared" ca="1" si="37"/>
        <v>1066882.4104942647</v>
      </c>
      <c r="F306" s="516">
        <f t="shared" ca="1" si="38"/>
        <v>143701405.4863795</v>
      </c>
      <c r="G306" s="517">
        <v>52971</v>
      </c>
      <c r="H306" s="516">
        <f t="shared" ca="1" si="39"/>
        <v>3920.8077972069982</v>
      </c>
      <c r="I306" s="518">
        <f t="shared" ca="1" si="40"/>
        <v>53853.803097637043</v>
      </c>
      <c r="J306" s="530">
        <f t="shared" ca="1" si="42"/>
        <v>1908818.5808305084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1851043.9699356642</v>
      </c>
      <c r="D307" s="516">
        <f t="shared" ca="1" si="36"/>
        <v>778382.61305122229</v>
      </c>
      <c r="E307" s="516">
        <f t="shared" ca="1" si="37"/>
        <v>1072661.3568844418</v>
      </c>
      <c r="F307" s="516">
        <f t="shared" ca="1" si="38"/>
        <v>142628744.12949505</v>
      </c>
      <c r="G307" s="517">
        <v>53002</v>
      </c>
      <c r="H307" s="516">
        <f t="shared" ca="1" si="39"/>
        <v>3891.9130652561116</v>
      </c>
      <c r="I307" s="518">
        <f t="shared" ca="1" si="40"/>
        <v>53456.92284093317</v>
      </c>
      <c r="J307" s="530">
        <f t="shared" ca="1" si="42"/>
        <v>1908392.8058418534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1851043.9699356642</v>
      </c>
      <c r="D308" s="516">
        <f t="shared" ca="1" si="36"/>
        <v>772572.36403476493</v>
      </c>
      <c r="E308" s="516">
        <f t="shared" ca="1" si="37"/>
        <v>1078471.6059008993</v>
      </c>
      <c r="F308" s="516">
        <f t="shared" ca="1" si="38"/>
        <v>141550272.52359414</v>
      </c>
      <c r="G308" s="517">
        <v>53030</v>
      </c>
      <c r="H308" s="516">
        <f t="shared" ca="1" si="39"/>
        <v>3862.8618201738245</v>
      </c>
      <c r="I308" s="518">
        <f t="shared" ca="1" si="40"/>
        <v>47923.258027510332</v>
      </c>
      <c r="J308" s="530">
        <f t="shared" ca="1" si="42"/>
        <v>1902830.0897833484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1851043.9699356642</v>
      </c>
      <c r="D309" s="516">
        <f t="shared" ca="1" si="36"/>
        <v>766730.642836135</v>
      </c>
      <c r="E309" s="516">
        <f t="shared" ca="1" si="37"/>
        <v>1084313.3270995291</v>
      </c>
      <c r="F309" s="516">
        <f t="shared" ca="1" si="38"/>
        <v>140465959.19649461</v>
      </c>
      <c r="G309" s="517">
        <v>53061</v>
      </c>
      <c r="H309" s="516">
        <f t="shared" ca="1" si="39"/>
        <v>3833.6532141806751</v>
      </c>
      <c r="I309" s="518">
        <f t="shared" ca="1" si="40"/>
        <v>52656.701378777012</v>
      </c>
      <c r="J309" s="530">
        <f t="shared" ca="1" si="42"/>
        <v>1907534.3245286217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1851043.9699356642</v>
      </c>
      <c r="D310" s="516">
        <f t="shared" ca="1" si="36"/>
        <v>760857.27898101253</v>
      </c>
      <c r="E310" s="516">
        <f t="shared" ca="1" si="37"/>
        <v>1090186.6909546517</v>
      </c>
      <c r="F310" s="516">
        <f t="shared" ca="1" si="38"/>
        <v>139375772.50553995</v>
      </c>
      <c r="G310" s="517">
        <v>53091</v>
      </c>
      <c r="H310" s="516">
        <f t="shared" ca="1" si="39"/>
        <v>3804.2863949050625</v>
      </c>
      <c r="I310" s="518">
        <f t="shared" ca="1" si="40"/>
        <v>50567.74531073805</v>
      </c>
      <c r="J310" s="530">
        <f t="shared" ca="1" si="42"/>
        <v>1905416.0016413073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1851043.9699356642</v>
      </c>
      <c r="D311" s="516">
        <f t="shared" ca="1" si="36"/>
        <v>754952.10107167473</v>
      </c>
      <c r="E311" s="516">
        <f t="shared" ca="1" si="37"/>
        <v>1096091.8688639896</v>
      </c>
      <c r="F311" s="516">
        <f t="shared" ca="1" si="38"/>
        <v>138279680.63667595</v>
      </c>
      <c r="G311" s="517">
        <v>53122</v>
      </c>
      <c r="H311" s="516">
        <f t="shared" ca="1" si="39"/>
        <v>3774.7605053583738</v>
      </c>
      <c r="I311" s="518">
        <f t="shared" ca="1" si="40"/>
        <v>51847.787372060855</v>
      </c>
      <c r="J311" s="530">
        <f t="shared" ca="1" si="42"/>
        <v>1906666.5178130835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1851043.9699356642</v>
      </c>
      <c r="D312" s="516">
        <f t="shared" ca="1" si="36"/>
        <v>749014.93678199477</v>
      </c>
      <c r="E312" s="516">
        <f t="shared" ca="1" si="37"/>
        <v>1102029.0331536694</v>
      </c>
      <c r="F312" s="516">
        <f t="shared" ca="1" si="38"/>
        <v>137177651.60352227</v>
      </c>
      <c r="G312" s="517">
        <v>53152</v>
      </c>
      <c r="H312" s="516">
        <f t="shared" ca="1" si="39"/>
        <v>3745.0746839099738</v>
      </c>
      <c r="I312" s="518">
        <f t="shared" ca="1" si="40"/>
        <v>49780.685029203334</v>
      </c>
      <c r="J312" s="530">
        <f t="shared" ca="1" si="42"/>
        <v>1904569.7296487775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1851043.9699356642</v>
      </c>
      <c r="D313" s="516">
        <f t="shared" ca="1" si="36"/>
        <v>743045.61285241228</v>
      </c>
      <c r="E313" s="516">
        <f t="shared" ca="1" si="37"/>
        <v>1107998.3570832519</v>
      </c>
      <c r="F313" s="516">
        <f t="shared" ca="1" si="38"/>
        <v>136069653.24643901</v>
      </c>
      <c r="G313" s="517">
        <v>53183</v>
      </c>
      <c r="H313" s="516">
        <f t="shared" ca="1" si="39"/>
        <v>3715.2280642620613</v>
      </c>
      <c r="I313" s="518">
        <f t="shared" ca="1" si="40"/>
        <v>51030.086396510276</v>
      </c>
      <c r="J313" s="530">
        <f t="shared" ca="1" si="42"/>
        <v>1905789.2843964365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1851043.9699356642</v>
      </c>
      <c r="D314" s="516">
        <f t="shared" ca="1" si="36"/>
        <v>737043.95508487802</v>
      </c>
      <c r="E314" s="516">
        <f t="shared" ca="1" si="37"/>
        <v>1114000.0148507862</v>
      </c>
      <c r="F314" s="516">
        <f t="shared" ca="1" si="38"/>
        <v>134955653.23158821</v>
      </c>
      <c r="G314" s="517">
        <v>53214</v>
      </c>
      <c r="H314" s="516">
        <f t="shared" ca="1" si="39"/>
        <v>3685.2197754243903</v>
      </c>
      <c r="I314" s="518">
        <f t="shared" ca="1" si="40"/>
        <v>50617.911007675306</v>
      </c>
      <c r="J314" s="530">
        <f t="shared" ca="1" si="42"/>
        <v>1905347.1007187639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1851043.9699356642</v>
      </c>
      <c r="D315" s="516">
        <f t="shared" ca="1" si="36"/>
        <v>731009.78833776957</v>
      </c>
      <c r="E315" s="516">
        <f t="shared" ca="1" si="37"/>
        <v>1120034.1815978945</v>
      </c>
      <c r="F315" s="516">
        <f t="shared" ca="1" si="38"/>
        <v>133835619.04999033</v>
      </c>
      <c r="G315" s="517">
        <v>53244</v>
      </c>
      <c r="H315" s="516">
        <f t="shared" ca="1" si="39"/>
        <v>3655.0489416888477</v>
      </c>
      <c r="I315" s="518">
        <f t="shared" ca="1" si="40"/>
        <v>48584.035163371751</v>
      </c>
      <c r="J315" s="530">
        <f t="shared" ca="1" si="42"/>
        <v>1903283.0540407249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1851043.9699356642</v>
      </c>
      <c r="D316" s="516">
        <f t="shared" ca="1" si="36"/>
        <v>724942.9365207809</v>
      </c>
      <c r="E316" s="516">
        <f t="shared" ca="1" si="37"/>
        <v>1126101.0334148833</v>
      </c>
      <c r="F316" s="516">
        <f t="shared" ca="1" si="38"/>
        <v>132709518.01657544</v>
      </c>
      <c r="G316" s="517">
        <v>53275</v>
      </c>
      <c r="H316" s="516">
        <f t="shared" ca="1" si="39"/>
        <v>3624.7146826039043</v>
      </c>
      <c r="I316" s="518">
        <f t="shared" ca="1" si="40"/>
        <v>49786.850286596396</v>
      </c>
      <c r="J316" s="530">
        <f t="shared" ca="1" si="42"/>
        <v>1904455.5349048646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1851043.9699356642</v>
      </c>
      <c r="D317" s="516">
        <f t="shared" ca="1" si="36"/>
        <v>718843.22258978372</v>
      </c>
      <c r="E317" s="516">
        <f t="shared" ca="1" si="37"/>
        <v>1132200.7473458806</v>
      </c>
      <c r="F317" s="516">
        <f t="shared" ca="1" si="38"/>
        <v>131577317.26922956</v>
      </c>
      <c r="G317" s="517">
        <v>53305</v>
      </c>
      <c r="H317" s="516">
        <f t="shared" ca="1" si="39"/>
        <v>3594.2161129489186</v>
      </c>
      <c r="I317" s="518">
        <f t="shared" ca="1" si="40"/>
        <v>47775.426485967153</v>
      </c>
      <c r="J317" s="530">
        <f t="shared" ca="1" si="42"/>
        <v>1902413.6125345803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1851043.9699356642</v>
      </c>
      <c r="D318" s="516">
        <f t="shared" ca="1" si="36"/>
        <v>712710.46854166011</v>
      </c>
      <c r="E318" s="516">
        <f t="shared" ca="1" si="37"/>
        <v>1138333.5013940041</v>
      </c>
      <c r="F318" s="516">
        <f t="shared" ca="1" si="38"/>
        <v>130438983.76783556</v>
      </c>
      <c r="G318" s="517">
        <v>53336</v>
      </c>
      <c r="H318" s="516">
        <f t="shared" ca="1" si="39"/>
        <v>3563.5523427083008</v>
      </c>
      <c r="I318" s="518">
        <f t="shared" ca="1" si="40"/>
        <v>48946.762024153388</v>
      </c>
      <c r="J318" s="530">
        <f t="shared" ca="1" si="42"/>
        <v>1903554.2843025259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1851043.9699356642</v>
      </c>
      <c r="D319" s="516">
        <f t="shared" ca="1" si="36"/>
        <v>706544.49540910928</v>
      </c>
      <c r="E319" s="516">
        <f t="shared" ca="1" si="37"/>
        <v>1144499.4745265548</v>
      </c>
      <c r="F319" s="516">
        <f t="shared" ca="1" si="38"/>
        <v>129294484.293309</v>
      </c>
      <c r="G319" s="517">
        <v>53367</v>
      </c>
      <c r="H319" s="516">
        <f t="shared" ca="1" si="39"/>
        <v>3532.7224770455464</v>
      </c>
      <c r="I319" s="518">
        <f t="shared" ca="1" si="40"/>
        <v>48523.301961634825</v>
      </c>
      <c r="J319" s="530">
        <f t="shared" ca="1" si="42"/>
        <v>1903099.9943743446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1851043.9699356642</v>
      </c>
      <c r="D320" s="516">
        <f t="shared" ca="1" si="36"/>
        <v>700345.12325542374</v>
      </c>
      <c r="E320" s="516">
        <f t="shared" ca="1" si="37"/>
        <v>1150698.8466802405</v>
      </c>
      <c r="F320" s="516">
        <f t="shared" ca="1" si="38"/>
        <v>128143785.44662876</v>
      </c>
      <c r="G320" s="517">
        <v>53395</v>
      </c>
      <c r="H320" s="516">
        <f t="shared" ca="1" si="39"/>
        <v>3501.7256162771187</v>
      </c>
      <c r="I320" s="518">
        <f t="shared" ca="1" si="40"/>
        <v>43442.946722551816</v>
      </c>
      <c r="J320" s="530">
        <f t="shared" ca="1" si="42"/>
        <v>1897988.6422744931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1851043.9699356642</v>
      </c>
      <c r="D321" s="516">
        <f t="shared" ca="1" si="36"/>
        <v>694112.17116923921</v>
      </c>
      <c r="E321" s="516">
        <f t="shared" ca="1" si="37"/>
        <v>1156931.7987664249</v>
      </c>
      <c r="F321" s="516">
        <f t="shared" ca="1" si="38"/>
        <v>126986853.64786234</v>
      </c>
      <c r="G321" s="517">
        <v>53426</v>
      </c>
      <c r="H321" s="516">
        <f t="shared" ca="1" si="39"/>
        <v>3470.5608558461959</v>
      </c>
      <c r="I321" s="518">
        <f t="shared" ca="1" si="40"/>
        <v>47669.488186145893</v>
      </c>
      <c r="J321" s="530">
        <f t="shared" ca="1" si="42"/>
        <v>1902184.0189776563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1851043.9699356642</v>
      </c>
      <c r="D322" s="516">
        <f t="shared" ca="1" si="36"/>
        <v>687845.45725925441</v>
      </c>
      <c r="E322" s="516">
        <f t="shared" ca="1" si="37"/>
        <v>1163198.5126764099</v>
      </c>
      <c r="F322" s="516">
        <f t="shared" ca="1" si="38"/>
        <v>125823655.13518594</v>
      </c>
      <c r="G322" s="517">
        <v>53456</v>
      </c>
      <c r="H322" s="516">
        <f t="shared" ca="1" si="39"/>
        <v>3439.2272862962723</v>
      </c>
      <c r="I322" s="518">
        <f t="shared" ca="1" si="40"/>
        <v>45715.267313230441</v>
      </c>
      <c r="J322" s="530">
        <f t="shared" ca="1" si="42"/>
        <v>1900198.464535191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1851043.9699356642</v>
      </c>
      <c r="D323" s="516">
        <f t="shared" ca="1" si="36"/>
        <v>681544.79864892387</v>
      </c>
      <c r="E323" s="516">
        <f t="shared" ca="1" si="37"/>
        <v>1169499.1712867403</v>
      </c>
      <c r="F323" s="516">
        <f t="shared" ca="1" si="38"/>
        <v>124654155.9638992</v>
      </c>
      <c r="G323" s="517">
        <v>53487</v>
      </c>
      <c r="H323" s="516">
        <f t="shared" ca="1" si="39"/>
        <v>3407.7239932446191</v>
      </c>
      <c r="I323" s="518">
        <f t="shared" ca="1" si="40"/>
        <v>46806.399710289159</v>
      </c>
      <c r="J323" s="530">
        <f t="shared" ca="1" si="42"/>
        <v>1901258.093639198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1851043.9699356642</v>
      </c>
      <c r="D324" s="516">
        <f t="shared" ca="1" si="36"/>
        <v>675210.01147112064</v>
      </c>
      <c r="E324" s="516">
        <f t="shared" ca="1" si="37"/>
        <v>1175833.9584645436</v>
      </c>
      <c r="F324" s="516">
        <f t="shared" ca="1" si="38"/>
        <v>123478322.00543465</v>
      </c>
      <c r="G324" s="517">
        <v>53517</v>
      </c>
      <c r="H324" s="516">
        <f t="shared" ca="1" si="39"/>
        <v>3376.0500573556033</v>
      </c>
      <c r="I324" s="518">
        <f t="shared" ca="1" si="40"/>
        <v>44875.496147003709</v>
      </c>
      <c r="J324" s="530">
        <f t="shared" ca="1" si="42"/>
        <v>1899295.5161400235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1851043.9699356642</v>
      </c>
      <c r="D325" s="516">
        <f t="shared" ca="1" si="36"/>
        <v>668840.91086277098</v>
      </c>
      <c r="E325" s="516">
        <f t="shared" ca="1" si="37"/>
        <v>1182203.0590728931</v>
      </c>
      <c r="F325" s="516">
        <f t="shared" ca="1" si="38"/>
        <v>122296118.94636175</v>
      </c>
      <c r="G325" s="517">
        <v>53548</v>
      </c>
      <c r="H325" s="516">
        <f t="shared" ca="1" si="39"/>
        <v>3344.2045543138547</v>
      </c>
      <c r="I325" s="518">
        <f t="shared" ca="1" si="40"/>
        <v>45933.935786021684</v>
      </c>
      <c r="J325" s="530">
        <f t="shared" ca="1" si="42"/>
        <v>1900322.1102759996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1851043.9699356642</v>
      </c>
      <c r="D326" s="516">
        <f t="shared" ca="1" si="36"/>
        <v>662437.31095945952</v>
      </c>
      <c r="E326" s="516">
        <f t="shared" ca="1" si="37"/>
        <v>1188606.6589762047</v>
      </c>
      <c r="F326" s="516">
        <f t="shared" ca="1" si="38"/>
        <v>121107512.28738555</v>
      </c>
      <c r="G326" s="517">
        <v>53579</v>
      </c>
      <c r="H326" s="516">
        <f t="shared" ca="1" si="39"/>
        <v>3312.1865547972975</v>
      </c>
      <c r="I326" s="518">
        <f t="shared" ca="1" si="40"/>
        <v>45494.156248046565</v>
      </c>
      <c r="J326" s="530">
        <f t="shared" ca="1" si="42"/>
        <v>1899850.312738508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1851043.9699356642</v>
      </c>
      <c r="D327" s="516">
        <f t="shared" ca="1" si="36"/>
        <v>655999.02489000512</v>
      </c>
      <c r="E327" s="516">
        <f t="shared" ca="1" si="37"/>
        <v>1195044.9450456591</v>
      </c>
      <c r="F327" s="516">
        <f t="shared" ca="1" si="38"/>
        <v>119912467.34233989</v>
      </c>
      <c r="G327" s="517">
        <v>53609</v>
      </c>
      <c r="H327" s="516">
        <f t="shared" ca="1" si="39"/>
        <v>3279.9951244500257</v>
      </c>
      <c r="I327" s="518">
        <f t="shared" ca="1" si="40"/>
        <v>43598.704423458788</v>
      </c>
      <c r="J327" s="530">
        <f t="shared" ca="1" si="42"/>
        <v>1897922.6694835729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1851043.9699356642</v>
      </c>
      <c r="D328" s="516">
        <f t="shared" ca="1" si="36"/>
        <v>649525.86477100779</v>
      </c>
      <c r="E328" s="516">
        <f t="shared" ca="1" si="37"/>
        <v>1201518.1051646564</v>
      </c>
      <c r="F328" s="516">
        <f t="shared" ca="1" si="38"/>
        <v>118710949.23717523</v>
      </c>
      <c r="G328" s="517">
        <v>53640</v>
      </c>
      <c r="H328" s="516">
        <f t="shared" ca="1" si="39"/>
        <v>3247.6293238550388</v>
      </c>
      <c r="I328" s="518">
        <f t="shared" ca="1" si="40"/>
        <v>44607.437851350434</v>
      </c>
      <c r="J328" s="530">
        <f t="shared" ca="1" si="42"/>
        <v>1898899.0371108698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1851043.9699356642</v>
      </c>
      <c r="D329" s="516">
        <f t="shared" ca="1" si="36"/>
        <v>643017.64170136582</v>
      </c>
      <c r="E329" s="516">
        <f t="shared" ca="1" si="37"/>
        <v>1208026.3282342984</v>
      </c>
      <c r="F329" s="516">
        <f t="shared" ca="1" si="38"/>
        <v>117502922.90894093</v>
      </c>
      <c r="G329" s="517">
        <v>53670</v>
      </c>
      <c r="H329" s="516">
        <f t="shared" ca="1" si="39"/>
        <v>3215.0882085068292</v>
      </c>
      <c r="I329" s="518">
        <f t="shared" ca="1" si="40"/>
        <v>42735.941725383076</v>
      </c>
      <c r="J329" s="530">
        <f t="shared" ca="1" si="42"/>
        <v>1896994.9998695541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1851043.9699356642</v>
      </c>
      <c r="D330" s="516">
        <f t="shared" ca="1" si="36"/>
        <v>636474.16575676342</v>
      </c>
      <c r="E330" s="516">
        <f t="shared" ca="1" si="37"/>
        <v>1214569.8041789008</v>
      </c>
      <c r="F330" s="516">
        <f t="shared" ca="1" si="38"/>
        <v>116288353.10476203</v>
      </c>
      <c r="G330" s="517">
        <v>53701</v>
      </c>
      <c r="H330" s="516">
        <f t="shared" ca="1" si="39"/>
        <v>3182.3708287838172</v>
      </c>
      <c r="I330" s="518">
        <f t="shared" ca="1" si="40"/>
        <v>43711.087322126019</v>
      </c>
      <c r="J330" s="530">
        <f t="shared" ca="1" si="42"/>
        <v>1897937.428086574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1851043.9699356642</v>
      </c>
      <c r="D331" s="516">
        <f t="shared" ca="1" si="36"/>
        <v>629895.24598412775</v>
      </c>
      <c r="E331" s="516">
        <f t="shared" ca="1" si="37"/>
        <v>1221148.7239515365</v>
      </c>
      <c r="F331" s="516">
        <f t="shared" ca="1" si="38"/>
        <v>115067204.3808105</v>
      </c>
      <c r="G331" s="517">
        <v>53732</v>
      </c>
      <c r="H331" s="516">
        <f t="shared" ca="1" si="39"/>
        <v>3149.4762299206386</v>
      </c>
      <c r="I331" s="518">
        <f t="shared" ca="1" si="40"/>
        <v>43259.267354971467</v>
      </c>
      <c r="J331" s="530">
        <f t="shared" ca="1" si="42"/>
        <v>1897452.7135205565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1851043.9699356642</v>
      </c>
      <c r="D332" s="516">
        <f t="shared" ca="1" si="36"/>
        <v>623280.69039605686</v>
      </c>
      <c r="E332" s="516">
        <f t="shared" ca="1" si="37"/>
        <v>1227763.2795396075</v>
      </c>
      <c r="F332" s="516">
        <f t="shared" ca="1" si="38"/>
        <v>113839441.10127088</v>
      </c>
      <c r="G332" s="517">
        <v>53760</v>
      </c>
      <c r="H332" s="516">
        <f t="shared" ca="1" si="39"/>
        <v>3116.4034519802844</v>
      </c>
      <c r="I332" s="518">
        <f t="shared" ca="1" si="40"/>
        <v>38662.580671952324</v>
      </c>
      <c r="J332" s="530">
        <f t="shared" ca="1" si="42"/>
        <v>1892822.9540595969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1851043.9699356642</v>
      </c>
      <c r="D333" s="516">
        <f t="shared" ca="1" si="36"/>
        <v>616630.3059652173</v>
      </c>
      <c r="E333" s="516">
        <f t="shared" ca="1" si="37"/>
        <v>1234413.6639704469</v>
      </c>
      <c r="F333" s="516">
        <f t="shared" ca="1" si="38"/>
        <v>112605027.43730044</v>
      </c>
      <c r="G333" s="517">
        <v>53791</v>
      </c>
      <c r="H333" s="516">
        <f t="shared" ca="1" si="39"/>
        <v>3083.1515298260865</v>
      </c>
      <c r="I333" s="518">
        <f t="shared" ca="1" si="40"/>
        <v>42348.272089672762</v>
      </c>
      <c r="J333" s="530">
        <f t="shared" ca="1" si="42"/>
        <v>1896475.3935551629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1851043.9699356642</v>
      </c>
      <c r="D334" s="516">
        <f t="shared" ca="1" si="36"/>
        <v>609943.89861871081</v>
      </c>
      <c r="E334" s="516">
        <f t="shared" ca="1" si="37"/>
        <v>1241100.0713169533</v>
      </c>
      <c r="F334" s="516">
        <f t="shared" ca="1" si="38"/>
        <v>111363927.36598349</v>
      </c>
      <c r="G334" s="517">
        <v>53821</v>
      </c>
      <c r="H334" s="516">
        <f t="shared" ca="1" si="39"/>
        <v>3049.7194930935539</v>
      </c>
      <c r="I334" s="518">
        <f t="shared" ca="1" si="40"/>
        <v>40537.809877428153</v>
      </c>
      <c r="J334" s="530">
        <f t="shared" ca="1" si="42"/>
        <v>1894631.4993061861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1851043.9699356642</v>
      </c>
      <c r="D335" s="516">
        <f t="shared" ca="1" si="36"/>
        <v>603221.27323241055</v>
      </c>
      <c r="E335" s="516">
        <f t="shared" ca="1" si="37"/>
        <v>1247822.6967032538</v>
      </c>
      <c r="F335" s="516">
        <f t="shared" ca="1" si="38"/>
        <v>110116104.66928023</v>
      </c>
      <c r="G335" s="517">
        <v>53852</v>
      </c>
      <c r="H335" s="516">
        <f t="shared" ca="1" si="39"/>
        <v>3016.1063661620528</v>
      </c>
      <c r="I335" s="518">
        <f t="shared" ca="1" si="40"/>
        <v>41427.380980145856</v>
      </c>
      <c r="J335" s="530">
        <f t="shared" ca="1" si="42"/>
        <v>1895487.457281972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1851043.9699356642</v>
      </c>
      <c r="D336" s="516">
        <f t="shared" ca="1" si="36"/>
        <v>596462.23362526798</v>
      </c>
      <c r="E336" s="516">
        <f t="shared" ca="1" si="37"/>
        <v>1254581.7363103963</v>
      </c>
      <c r="F336" s="516">
        <f t="shared" ca="1" si="38"/>
        <v>108861522.93296984</v>
      </c>
      <c r="G336" s="517">
        <v>53882</v>
      </c>
      <c r="H336" s="516">
        <f t="shared" ca="1" si="39"/>
        <v>2982.3111681263399</v>
      </c>
      <c r="I336" s="518">
        <f t="shared" ca="1" si="40"/>
        <v>39641.797680940879</v>
      </c>
      <c r="J336" s="530">
        <f t="shared" ca="1" si="42"/>
        <v>1893668.0787847314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1851043.9699356642</v>
      </c>
      <c r="D337" s="516">
        <f t="shared" ca="1" si="36"/>
        <v>589666.58255358669</v>
      </c>
      <c r="E337" s="516">
        <f t="shared" ca="1" si="37"/>
        <v>1261377.3873820775</v>
      </c>
      <c r="F337" s="516">
        <f t="shared" ca="1" si="38"/>
        <v>107600145.54558776</v>
      </c>
      <c r="G337" s="517">
        <v>53913</v>
      </c>
      <c r="H337" s="516">
        <f t="shared" ca="1" si="39"/>
        <v>2948.3329127679335</v>
      </c>
      <c r="I337" s="518">
        <f t="shared" ca="1" si="40"/>
        <v>40496.486531064773</v>
      </c>
      <c r="J337" s="530">
        <f t="shared" ca="1" si="42"/>
        <v>1894488.7893794971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1851043.9699356642</v>
      </c>
      <c r="D338" s="516">
        <f t="shared" ca="1" si="36"/>
        <v>582834.12170526711</v>
      </c>
      <c r="E338" s="516">
        <f t="shared" ca="1" si="37"/>
        <v>1268209.8482303971</v>
      </c>
      <c r="F338" s="516">
        <f t="shared" ca="1" si="38"/>
        <v>106331935.69735737</v>
      </c>
      <c r="G338" s="517">
        <v>53944</v>
      </c>
      <c r="H338" s="516">
        <f t="shared" ca="1" si="39"/>
        <v>2914.1706085263354</v>
      </c>
      <c r="I338" s="518">
        <f t="shared" ca="1" si="40"/>
        <v>40027.254142958642</v>
      </c>
      <c r="J338" s="530">
        <f t="shared" ca="1" si="42"/>
        <v>1893985.3946871492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1851043.9699356642</v>
      </c>
      <c r="D339" s="516">
        <f t="shared" ca="1" si="36"/>
        <v>575964.65169401909</v>
      </c>
      <c r="E339" s="516">
        <f t="shared" ca="1" si="37"/>
        <v>1275079.3182416451</v>
      </c>
      <c r="F339" s="516">
        <f t="shared" ca="1" si="38"/>
        <v>105056856.37911573</v>
      </c>
      <c r="G339" s="517">
        <v>53974</v>
      </c>
      <c r="H339" s="516">
        <f t="shared" ca="1" si="39"/>
        <v>2879.8232584700954</v>
      </c>
      <c r="I339" s="518">
        <f t="shared" ca="1" si="40"/>
        <v>38279.496851048651</v>
      </c>
      <c r="J339" s="530">
        <f t="shared" ca="1" si="42"/>
        <v>1892203.2900451829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1851043.9699356642</v>
      </c>
      <c r="D340" s="516">
        <f t="shared" ca="1" si="36"/>
        <v>569057.97205354355</v>
      </c>
      <c r="E340" s="516">
        <f t="shared" ca="1" si="37"/>
        <v>1281985.9978821208</v>
      </c>
      <c r="F340" s="516">
        <f t="shared" ca="1" si="38"/>
        <v>103774870.3812336</v>
      </c>
      <c r="G340" s="517">
        <v>54005</v>
      </c>
      <c r="H340" s="516">
        <f t="shared" ca="1" si="39"/>
        <v>2845.2898602677178</v>
      </c>
      <c r="I340" s="518">
        <f t="shared" ca="1" si="40"/>
        <v>39081.150573031053</v>
      </c>
      <c r="J340" s="530">
        <f t="shared" ca="1" si="42"/>
        <v>1892970.4103689629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1851043.9699356642</v>
      </c>
      <c r="D341" s="516">
        <f t="shared" ca="1" si="36"/>
        <v>562113.88123168203</v>
      </c>
      <c r="E341" s="516">
        <f t="shared" ca="1" si="37"/>
        <v>1288930.0887039821</v>
      </c>
      <c r="F341" s="516">
        <f t="shared" ca="1" si="38"/>
        <v>102485940.29252963</v>
      </c>
      <c r="G341" s="517">
        <v>54035</v>
      </c>
      <c r="H341" s="516">
        <f t="shared" ca="1" si="39"/>
        <v>2810.5694061584099</v>
      </c>
      <c r="I341" s="518">
        <f t="shared" ca="1" si="40"/>
        <v>37358.953337244093</v>
      </c>
      <c r="J341" s="530">
        <f t="shared" ca="1" si="42"/>
        <v>1891213.4926790667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1851043.9699356642</v>
      </c>
      <c r="D342" s="516">
        <f t="shared" ca="1" si="36"/>
        <v>555132.17658453551</v>
      </c>
      <c r="E342" s="516">
        <f t="shared" ca="1" si="37"/>
        <v>1295911.7933511287</v>
      </c>
      <c r="F342" s="516">
        <f t="shared" ca="1" si="38"/>
        <v>101190028.4991785</v>
      </c>
      <c r="G342" s="517">
        <v>54066</v>
      </c>
      <c r="H342" s="516">
        <f t="shared" ca="1" si="39"/>
        <v>2775.6608829226775</v>
      </c>
      <c r="I342" s="518">
        <f t="shared" ca="1" si="40"/>
        <v>38124.769788821017</v>
      </c>
      <c r="J342" s="530">
        <f t="shared" ca="1" si="42"/>
        <v>1891944.4006074078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1851043.9699356642</v>
      </c>
      <c r="D343" s="516">
        <f t="shared" ca="1" si="36"/>
        <v>548112.65437055018</v>
      </c>
      <c r="E343" s="516">
        <f t="shared" ca="1" si="37"/>
        <v>1302931.3155651139</v>
      </c>
      <c r="F343" s="516">
        <f t="shared" ca="1" si="38"/>
        <v>99887097.18361339</v>
      </c>
      <c r="G343" s="517">
        <v>54097</v>
      </c>
      <c r="H343" s="516">
        <f t="shared" ca="1" si="39"/>
        <v>2740.5632718527509</v>
      </c>
      <c r="I343" s="518">
        <f t="shared" ca="1" si="40"/>
        <v>37642.690601694398</v>
      </c>
      <c r="J343" s="530">
        <f t="shared" ca="1" si="42"/>
        <v>1891427.2238092113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1851043.9699356642</v>
      </c>
      <c r="D344" s="516">
        <f t="shared" ca="1" si="36"/>
        <v>541055.10974457255</v>
      </c>
      <c r="E344" s="516">
        <f t="shared" ca="1" si="37"/>
        <v>1309988.8601910917</v>
      </c>
      <c r="F344" s="516">
        <f t="shared" ca="1" si="38"/>
        <v>98577108.323422298</v>
      </c>
      <c r="G344" s="517">
        <v>54126</v>
      </c>
      <c r="H344" s="516">
        <f t="shared" ca="1" si="39"/>
        <v>2705.2755487228628</v>
      </c>
      <c r="I344" s="518">
        <f t="shared" ca="1" si="40"/>
        <v>34760.709819897456</v>
      </c>
      <c r="J344" s="530">
        <f t="shared" ca="1" si="42"/>
        <v>1888509.9553042846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1851043.9699356642</v>
      </c>
      <c r="D345" s="516">
        <f t="shared" ca="1" si="36"/>
        <v>533959.33675187081</v>
      </c>
      <c r="E345" s="516">
        <f t="shared" ca="1" si="37"/>
        <v>1317084.6331837934</v>
      </c>
      <c r="F345" s="516">
        <f t="shared" ca="1" si="38"/>
        <v>97260023.690238506</v>
      </c>
      <c r="G345" s="517">
        <v>54157</v>
      </c>
      <c r="H345" s="516">
        <f t="shared" ca="1" si="39"/>
        <v>2669.796683759354</v>
      </c>
      <c r="I345" s="518">
        <f t="shared" ca="1" si="40"/>
        <v>36670.684296313091</v>
      </c>
      <c r="J345" s="530">
        <f t="shared" ca="1" si="42"/>
        <v>1890384.4509157366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1851043.9699356642</v>
      </c>
      <c r="D346" s="516">
        <f t="shared" ca="1" si="36"/>
        <v>526825.1283221253</v>
      </c>
      <c r="E346" s="516">
        <f t="shared" ca="1" si="37"/>
        <v>1324218.841613539</v>
      </c>
      <c r="F346" s="516">
        <f t="shared" ca="1" si="38"/>
        <v>95935804.84862496</v>
      </c>
      <c r="G346" s="517">
        <v>54187</v>
      </c>
      <c r="H346" s="516">
        <f t="shared" ca="1" si="39"/>
        <v>2634.1256416106266</v>
      </c>
      <c r="I346" s="518">
        <f t="shared" ca="1" si="40"/>
        <v>35013.608528485864</v>
      </c>
      <c r="J346" s="530">
        <f t="shared" ca="1" si="42"/>
        <v>1888691.7041057607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1851043.9699356642</v>
      </c>
      <c r="D347" s="516">
        <f t="shared" ca="1" si="36"/>
        <v>519652.2762633852</v>
      </c>
      <c r="E347" s="516">
        <f t="shared" ca="1" si="37"/>
        <v>1331391.6936722789</v>
      </c>
      <c r="F347" s="516">
        <f t="shared" ca="1" si="38"/>
        <v>94604413.154952675</v>
      </c>
      <c r="G347" s="517">
        <v>54218</v>
      </c>
      <c r="H347" s="516">
        <f t="shared" ca="1" si="39"/>
        <v>2598.261381316926</v>
      </c>
      <c r="I347" s="518">
        <f t="shared" ca="1" si="40"/>
        <v>35688.119403688484</v>
      </c>
      <c r="J347" s="530">
        <f t="shared" ca="1" si="42"/>
        <v>1889330.3507206696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1851043.9699356642</v>
      </c>
      <c r="D348" s="516">
        <f t="shared" ca="1" si="36"/>
        <v>512440.57125599368</v>
      </c>
      <c r="E348" s="516">
        <f t="shared" ca="1" si="37"/>
        <v>1338603.3986796704</v>
      </c>
      <c r="F348" s="516">
        <f t="shared" ca="1" si="38"/>
        <v>93265809.756273001</v>
      </c>
      <c r="G348" s="517">
        <v>54248</v>
      </c>
      <c r="H348" s="516">
        <f t="shared" ca="1" si="39"/>
        <v>2562.2028562799683</v>
      </c>
      <c r="I348" s="518">
        <f t="shared" ca="1" si="40"/>
        <v>34057.588735782956</v>
      </c>
      <c r="J348" s="530">
        <f t="shared" ca="1" si="42"/>
        <v>1887663.7615277271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1851043.9699356642</v>
      </c>
      <c r="D349" s="516">
        <f t="shared" ca="1" si="36"/>
        <v>505189.80284647876</v>
      </c>
      <c r="E349" s="516">
        <f t="shared" ca="1" si="37"/>
        <v>1345854.1670891854</v>
      </c>
      <c r="F349" s="516">
        <f t="shared" ca="1" si="38"/>
        <v>91919955.589183822</v>
      </c>
      <c r="G349" s="517">
        <v>54279</v>
      </c>
      <c r="H349" s="516">
        <f t="shared" ca="1" si="39"/>
        <v>2525.9490142323939</v>
      </c>
      <c r="I349" s="518">
        <f t="shared" ca="1" si="40"/>
        <v>34694.88122933355</v>
      </c>
      <c r="J349" s="530">
        <f t="shared" ca="1" si="42"/>
        <v>1888264.8001792303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1851043.9699356642</v>
      </c>
      <c r="D350" s="516">
        <f t="shared" ca="1" si="36"/>
        <v>497899.7594414124</v>
      </c>
      <c r="E350" s="516">
        <f t="shared" ca="1" si="37"/>
        <v>1353144.2104942519</v>
      </c>
      <c r="F350" s="516">
        <f t="shared" ca="1" si="38"/>
        <v>90566811.378689572</v>
      </c>
      <c r="G350" s="517">
        <v>54310</v>
      </c>
      <c r="H350" s="516">
        <f t="shared" ca="1" si="39"/>
        <v>2489.4987972070621</v>
      </c>
      <c r="I350" s="518">
        <f t="shared" ca="1" si="40"/>
        <v>34194.223479176377</v>
      </c>
      <c r="J350" s="530">
        <f t="shared" ca="1" si="42"/>
        <v>1887727.6922120478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1851043.9699356642</v>
      </c>
      <c r="D351" s="516">
        <f t="shared" ca="1" si="36"/>
        <v>490570.22830123518</v>
      </c>
      <c r="E351" s="516">
        <f t="shared" ca="1" si="37"/>
        <v>1360473.741634429</v>
      </c>
      <c r="F351" s="516">
        <f t="shared" ca="1" si="38"/>
        <v>89206337.637055144</v>
      </c>
      <c r="G351" s="517">
        <v>54340</v>
      </c>
      <c r="H351" s="516">
        <f t="shared" ca="1" si="39"/>
        <v>2452.8511415061757</v>
      </c>
      <c r="I351" s="518">
        <f t="shared" ca="1" si="40"/>
        <v>32604.05209632824</v>
      </c>
      <c r="J351" s="530">
        <f t="shared" ca="1" si="42"/>
        <v>1886100.8731734985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1851043.9699356642</v>
      </c>
      <c r="D352" s="516">
        <f t="shared" ca="1" si="36"/>
        <v>483200.99553404871</v>
      </c>
      <c r="E352" s="516">
        <f t="shared" ca="1" si="37"/>
        <v>1367842.9744016156</v>
      </c>
      <c r="F352" s="516">
        <f t="shared" ca="1" si="38"/>
        <v>87838494.662653536</v>
      </c>
      <c r="G352" s="517">
        <v>54371</v>
      </c>
      <c r="H352" s="516">
        <f t="shared" ca="1" si="39"/>
        <v>2416.0049776702435</v>
      </c>
      <c r="I352" s="518">
        <f t="shared" ca="1" si="40"/>
        <v>33184.757600984507</v>
      </c>
      <c r="J352" s="530">
        <f t="shared" ca="1" si="42"/>
        <v>1886644.732514319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1851043.9699356642</v>
      </c>
      <c r="D353" s="516">
        <f t="shared" ca="1" si="36"/>
        <v>475791.84608937334</v>
      </c>
      <c r="E353" s="516">
        <f t="shared" ca="1" si="37"/>
        <v>1375252.1238462909</v>
      </c>
      <c r="F353" s="516">
        <f t="shared" ca="1" si="38"/>
        <v>86463242.538807243</v>
      </c>
      <c r="G353" s="517">
        <v>54401</v>
      </c>
      <c r="H353" s="516">
        <f t="shared" ca="1" si="39"/>
        <v>2378.9592304468665</v>
      </c>
      <c r="I353" s="518">
        <f t="shared" ca="1" si="40"/>
        <v>31621.858078555269</v>
      </c>
      <c r="J353" s="530">
        <f t="shared" ca="1" si="42"/>
        <v>1885044.7872446664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1851043.9699356642</v>
      </c>
      <c r="D354" s="516">
        <f t="shared" ca="1" si="36"/>
        <v>468342.56375187257</v>
      </c>
      <c r="E354" s="516">
        <f t="shared" ca="1" si="37"/>
        <v>1382701.4061837916</v>
      </c>
      <c r="F354" s="516">
        <f t="shared" ca="1" si="38"/>
        <v>85080541.132623449</v>
      </c>
      <c r="G354" s="517">
        <v>54432</v>
      </c>
      <c r="H354" s="516">
        <f t="shared" ca="1" si="39"/>
        <v>2341.712818759363</v>
      </c>
      <c r="I354" s="518">
        <f t="shared" ca="1" si="40"/>
        <v>32164.326224436289</v>
      </c>
      <c r="J354" s="530">
        <f t="shared" ca="1" si="42"/>
        <v>1885550.0089788598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1851043.9699356642</v>
      </c>
      <c r="D355" s="516">
        <f t="shared" ca="1" si="36"/>
        <v>460852.93113504368</v>
      </c>
      <c r="E355" s="516">
        <f t="shared" ca="1" si="37"/>
        <v>1390191.0388006205</v>
      </c>
      <c r="F355" s="516">
        <f t="shared" ca="1" si="38"/>
        <v>83690350.093822822</v>
      </c>
      <c r="G355" s="517">
        <v>54463</v>
      </c>
      <c r="H355" s="516">
        <f t="shared" ca="1" si="39"/>
        <v>2304.2646556752184</v>
      </c>
      <c r="I355" s="518">
        <f t="shared" ca="1" si="40"/>
        <v>31649.961301335919</v>
      </c>
      <c r="J355" s="530">
        <f t="shared" ca="1" si="42"/>
        <v>1884998.1958926753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1851043.9699356642</v>
      </c>
      <c r="D356" s="516">
        <f t="shared" ca="1" si="36"/>
        <v>453322.72967487364</v>
      </c>
      <c r="E356" s="516">
        <f t="shared" ca="1" si="37"/>
        <v>1397721.2402607906</v>
      </c>
      <c r="F356" s="516">
        <f t="shared" ca="1" si="38"/>
        <v>82292628.853562027</v>
      </c>
      <c r="G356" s="517">
        <v>54491</v>
      </c>
      <c r="H356" s="516">
        <f t="shared" ca="1" si="39"/>
        <v>2266.613648374368</v>
      </c>
      <c r="I356" s="518">
        <f t="shared" ca="1" si="40"/>
        <v>28119.957631524467</v>
      </c>
      <c r="J356" s="530">
        <f t="shared" ca="1" si="42"/>
        <v>1881430.541215563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1851043.9699356642</v>
      </c>
      <c r="D357" s="516">
        <f t="shared" ca="1" si="36"/>
        <v>445751.73962346098</v>
      </c>
      <c r="E357" s="516">
        <f t="shared" ca="1" si="37"/>
        <v>1405292.2303122033</v>
      </c>
      <c r="F357" s="516">
        <f t="shared" ca="1" si="38"/>
        <v>80887336.623249829</v>
      </c>
      <c r="G357" s="517">
        <v>54522</v>
      </c>
      <c r="H357" s="516">
        <f t="shared" ca="1" si="39"/>
        <v>2228.7586981173049</v>
      </c>
      <c r="I357" s="518">
        <f t="shared" ca="1" si="40"/>
        <v>30612.857933525069</v>
      </c>
      <c r="J357" s="530">
        <f t="shared" ca="1" si="42"/>
        <v>1883885.5865673064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1851043.9699356642</v>
      </c>
      <c r="D358" s="516">
        <f t="shared" ca="1" si="36"/>
        <v>438139.74004260323</v>
      </c>
      <c r="E358" s="516">
        <f t="shared" ca="1" si="37"/>
        <v>1412904.2298930609</v>
      </c>
      <c r="F358" s="516">
        <f t="shared" ca="1" si="38"/>
        <v>79474432.39335677</v>
      </c>
      <c r="G358" s="517">
        <v>54552</v>
      </c>
      <c r="H358" s="516">
        <f t="shared" ca="1" si="39"/>
        <v>2190.6987002130163</v>
      </c>
      <c r="I358" s="518">
        <f t="shared" ca="1" si="40"/>
        <v>29119.441184369934</v>
      </c>
      <c r="J358" s="530">
        <f t="shared" ca="1" si="42"/>
        <v>1882354.1098202472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1851043.9699356642</v>
      </c>
      <c r="D359" s="516">
        <f t="shared" ca="1" si="36"/>
        <v>430486.50879734918</v>
      </c>
      <c r="E359" s="516">
        <f t="shared" ca="1" si="37"/>
        <v>1420557.461138315</v>
      </c>
      <c r="F359" s="516">
        <f t="shared" ca="1" si="38"/>
        <v>78053874.932218462</v>
      </c>
      <c r="G359" s="517">
        <v>54583</v>
      </c>
      <c r="H359" s="516">
        <f t="shared" ca="1" si="39"/>
        <v>2152.4325439867457</v>
      </c>
      <c r="I359" s="518">
        <f t="shared" ca="1" si="40"/>
        <v>29564.488850328715</v>
      </c>
      <c r="J359" s="530">
        <f t="shared" ca="1" si="42"/>
        <v>1882760.8913299795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1851043.9699356642</v>
      </c>
      <c r="D360" s="516">
        <f t="shared" ca="1" si="36"/>
        <v>422791.82254951668</v>
      </c>
      <c r="E360" s="516">
        <f t="shared" ca="1" si="37"/>
        <v>1428252.1473861476</v>
      </c>
      <c r="F360" s="516">
        <f t="shared" ca="1" si="38"/>
        <v>76625622.784832314</v>
      </c>
      <c r="G360" s="517">
        <v>54613</v>
      </c>
      <c r="H360" s="516">
        <f t="shared" ca="1" si="39"/>
        <v>2113.9591127475833</v>
      </c>
      <c r="I360" s="518">
        <f t="shared" ca="1" si="40"/>
        <v>28099.394975598643</v>
      </c>
      <c r="J360" s="530">
        <f t="shared" ca="1" si="42"/>
        <v>1881257.3240240104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1851043.9699356642</v>
      </c>
      <c r="D361" s="516">
        <f t="shared" ca="1" si="36"/>
        <v>415055.45675117505</v>
      </c>
      <c r="E361" s="516">
        <f t="shared" ca="1" si="37"/>
        <v>1435988.5131844892</v>
      </c>
      <c r="F361" s="516">
        <f t="shared" ca="1" si="38"/>
        <v>75189634.271647826</v>
      </c>
      <c r="G361" s="517">
        <v>54644</v>
      </c>
      <c r="H361" s="516">
        <f t="shared" ca="1" si="39"/>
        <v>2075.277283755875</v>
      </c>
      <c r="I361" s="518">
        <f t="shared" ca="1" si="40"/>
        <v>28504.731675957617</v>
      </c>
      <c r="J361" s="530">
        <f t="shared" ca="1" si="42"/>
        <v>1881623.9788953776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1851043.9699356642</v>
      </c>
      <c r="D362" s="516">
        <f t="shared" ca="1" si="36"/>
        <v>407277.1856380924</v>
      </c>
      <c r="E362" s="516">
        <f t="shared" ca="1" si="37"/>
        <v>1443766.7842975718</v>
      </c>
      <c r="F362" s="516">
        <f t="shared" ca="1" si="38"/>
        <v>73745867.487350255</v>
      </c>
      <c r="G362" s="517">
        <v>54675</v>
      </c>
      <c r="H362" s="516">
        <f t="shared" ca="1" si="39"/>
        <v>2036.385928190462</v>
      </c>
      <c r="I362" s="518">
        <f t="shared" ca="1" si="40"/>
        <v>27970.543949052986</v>
      </c>
      <c r="J362" s="530">
        <f t="shared" ca="1" si="42"/>
        <v>1881050.8998129077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1851043.9699356642</v>
      </c>
      <c r="D363" s="516">
        <f t="shared" ca="1" si="36"/>
        <v>399456.78222314722</v>
      </c>
      <c r="E363" s="516">
        <f t="shared" ca="1" si="37"/>
        <v>1451587.1877125171</v>
      </c>
      <c r="F363" s="516">
        <f t="shared" ca="1" si="38"/>
        <v>72294280.299637735</v>
      </c>
      <c r="G363" s="517">
        <v>54705</v>
      </c>
      <c r="H363" s="516">
        <f t="shared" ca="1" si="39"/>
        <v>1997.2839111157361</v>
      </c>
      <c r="I363" s="518">
        <f t="shared" ca="1" si="40"/>
        <v>26548.512295446089</v>
      </c>
      <c r="J363" s="530">
        <f t="shared" ca="1" si="42"/>
        <v>1879589.7661422261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1851043.9699356642</v>
      </c>
      <c r="D364" s="516">
        <f t="shared" ca="1" si="36"/>
        <v>391594.0182897044</v>
      </c>
      <c r="E364" s="516">
        <f t="shared" ca="1" si="37"/>
        <v>1459449.9516459599</v>
      </c>
      <c r="F364" s="516">
        <f t="shared" ca="1" si="38"/>
        <v>70834830.347991779</v>
      </c>
      <c r="G364" s="517">
        <v>54736</v>
      </c>
      <c r="H364" s="516">
        <f t="shared" ca="1" si="39"/>
        <v>1957.970091448522</v>
      </c>
      <c r="I364" s="518">
        <f t="shared" ca="1" si="40"/>
        <v>26893.472271465234</v>
      </c>
      <c r="J364" s="530">
        <f t="shared" ca="1" si="42"/>
        <v>1879895.4122985781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1851043.9699356642</v>
      </c>
      <c r="D365" s="516">
        <f t="shared" ca="1" si="36"/>
        <v>383688.66438495548</v>
      </c>
      <c r="E365" s="516">
        <f t="shared" ca="1" si="37"/>
        <v>1467355.3055507087</v>
      </c>
      <c r="F365" s="516">
        <f t="shared" ca="1" si="38"/>
        <v>69367475.04244107</v>
      </c>
      <c r="G365" s="517">
        <v>54766</v>
      </c>
      <c r="H365" s="516">
        <f t="shared" ca="1" si="39"/>
        <v>1918.4433219247774</v>
      </c>
      <c r="I365" s="518">
        <f t="shared" ca="1" si="40"/>
        <v>25500.53892527704</v>
      </c>
      <c r="J365" s="530">
        <f t="shared" ca="1" si="42"/>
        <v>1878462.9521828662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1851043.9699356642</v>
      </c>
      <c r="D366" s="516">
        <f t="shared" ca="1" si="36"/>
        <v>375740.48981322249</v>
      </c>
      <c r="E366" s="516">
        <f t="shared" ca="1" si="37"/>
        <v>1475303.4801224417</v>
      </c>
      <c r="F366" s="516">
        <f t="shared" ca="1" si="38"/>
        <v>67892171.562318623</v>
      </c>
      <c r="G366" s="517">
        <v>54797</v>
      </c>
      <c r="H366" s="516">
        <f t="shared" ca="1" si="39"/>
        <v>1878.7024490661124</v>
      </c>
      <c r="I366" s="518">
        <f t="shared" ca="1" si="40"/>
        <v>25804.700715788076</v>
      </c>
      <c r="J366" s="530">
        <f t="shared" ca="1" si="42"/>
        <v>1878727.3731005185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1851043.9699356642</v>
      </c>
      <c r="D367" s="516">
        <f t="shared" ca="1" si="36"/>
        <v>367749.26262922591</v>
      </c>
      <c r="E367" s="516">
        <f t="shared" ca="1" si="37"/>
        <v>1483294.7073064384</v>
      </c>
      <c r="F367" s="516">
        <f t="shared" ca="1" si="38"/>
        <v>66408876.855012186</v>
      </c>
      <c r="G367" s="517">
        <v>54828</v>
      </c>
      <c r="H367" s="516">
        <f t="shared" ca="1" si="39"/>
        <v>1838.7463131461295</v>
      </c>
      <c r="I367" s="518">
        <f t="shared" ca="1" si="40"/>
        <v>25255.887821182525</v>
      </c>
      <c r="J367" s="530">
        <f t="shared" ca="1" si="42"/>
        <v>1878138.6040699929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1851043.9699356642</v>
      </c>
      <c r="D368" s="516">
        <f t="shared" ref="D368:D407" ca="1" si="44">+F367*(($H$6/100)/$H$9)</f>
        <v>359714.74963131599</v>
      </c>
      <c r="E368" s="516">
        <f t="shared" ref="E368:E407" ca="1" si="45">+C368-D368</f>
        <v>1491329.2203043483</v>
      </c>
      <c r="F368" s="516">
        <f t="shared" ref="F368:F407" ca="1" si="46">IF(F367&lt;1,0,+F367-E368)</f>
        <v>64917547.634707838</v>
      </c>
      <c r="G368" s="517">
        <v>54856</v>
      </c>
      <c r="H368" s="516">
        <f t="shared" ref="H368:H407" ca="1" si="47">+D368*$H$7/100</f>
        <v>1798.57374815658</v>
      </c>
      <c r="I368" s="518">
        <f t="shared" ref="I368:I407" ca="1" si="48">+F367*$R$41*O368</f>
        <v>22313.382623284095</v>
      </c>
      <c r="J368" s="530">
        <f t="shared" ca="1" si="42"/>
        <v>1875155.926307105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1851043.9699356642</v>
      </c>
      <c r="D369" s="516">
        <f t="shared" ca="1" si="44"/>
        <v>351636.71635466744</v>
      </c>
      <c r="E369" s="516">
        <f t="shared" ca="1" si="45"/>
        <v>1499407.2535809968</v>
      </c>
      <c r="F369" s="516">
        <f t="shared" ca="1" si="46"/>
        <v>63418140.381126843</v>
      </c>
      <c r="G369" s="517">
        <v>54887</v>
      </c>
      <c r="H369" s="516">
        <f t="shared" ca="1" si="47"/>
        <v>1758.1835817733372</v>
      </c>
      <c r="I369" s="518">
        <f t="shared" ca="1" si="48"/>
        <v>24149.327720111312</v>
      </c>
      <c r="J369" s="530">
        <f t="shared" ref="J369:J407" ca="1" si="50">+C369+H369+I369</f>
        <v>1876951.4812375489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1851043.9699356642</v>
      </c>
      <c r="D370" s="516">
        <f t="shared" ca="1" si="44"/>
        <v>343514.92706443707</v>
      </c>
      <c r="E370" s="516">
        <f t="shared" ca="1" si="45"/>
        <v>1507529.042871227</v>
      </c>
      <c r="F370" s="516">
        <f t="shared" ca="1" si="46"/>
        <v>61910611.338255614</v>
      </c>
      <c r="G370" s="517">
        <v>54917</v>
      </c>
      <c r="H370" s="516">
        <f t="shared" ca="1" si="47"/>
        <v>1717.5746353221853</v>
      </c>
      <c r="I370" s="518">
        <f t="shared" ca="1" si="48"/>
        <v>22830.530537205661</v>
      </c>
      <c r="J370" s="530">
        <f t="shared" ca="1" si="50"/>
        <v>1875592.0751081922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1851043.9699356642</v>
      </c>
      <c r="D371" s="516">
        <f t="shared" ca="1" si="44"/>
        <v>335349.1447488846</v>
      </c>
      <c r="E371" s="516">
        <f t="shared" ca="1" si="45"/>
        <v>1515694.8251867797</v>
      </c>
      <c r="F371" s="516">
        <f t="shared" ca="1" si="46"/>
        <v>60394916.513068832</v>
      </c>
      <c r="G371" s="517">
        <v>54948</v>
      </c>
      <c r="H371" s="516">
        <f t="shared" ca="1" si="47"/>
        <v>1676.745723744423</v>
      </c>
      <c r="I371" s="518">
        <f t="shared" ca="1" si="48"/>
        <v>23030.747417831088</v>
      </c>
      <c r="J371" s="530">
        <f t="shared" ca="1" si="50"/>
        <v>1875751.4630772397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1851043.9699356642</v>
      </c>
      <c r="D372" s="516">
        <f t="shared" ca="1" si="44"/>
        <v>327139.13111245621</v>
      </c>
      <c r="E372" s="516">
        <f t="shared" ca="1" si="45"/>
        <v>1523904.8388232081</v>
      </c>
      <c r="F372" s="516">
        <f t="shared" ca="1" si="46"/>
        <v>58871011.674245626</v>
      </c>
      <c r="G372" s="517">
        <v>54978</v>
      </c>
      <c r="H372" s="516">
        <f t="shared" ca="1" si="47"/>
        <v>1635.695655562281</v>
      </c>
      <c r="I372" s="518">
        <f t="shared" ca="1" si="48"/>
        <v>21742.169944704776</v>
      </c>
      <c r="J372" s="530">
        <f t="shared" ca="1" si="50"/>
        <v>1874421.8355359312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1851043.9699356642</v>
      </c>
      <c r="D373" s="516">
        <f t="shared" ca="1" si="44"/>
        <v>318884.64656883047</v>
      </c>
      <c r="E373" s="516">
        <f t="shared" ca="1" si="45"/>
        <v>1532159.3233668339</v>
      </c>
      <c r="F373" s="516">
        <f t="shared" ca="1" si="46"/>
        <v>57338852.35087879</v>
      </c>
      <c r="G373" s="517">
        <v>55009</v>
      </c>
      <c r="H373" s="516">
        <f t="shared" ca="1" si="47"/>
        <v>1594.4232328441524</v>
      </c>
      <c r="I373" s="518">
        <f t="shared" ca="1" si="48"/>
        <v>21900.01634281937</v>
      </c>
      <c r="J373" s="530">
        <f t="shared" ca="1" si="50"/>
        <v>1874538.4095113277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1851043.9699356642</v>
      </c>
      <c r="D374" s="516">
        <f t="shared" ca="1" si="44"/>
        <v>310585.45023392676</v>
      </c>
      <c r="E374" s="516">
        <f t="shared" ca="1" si="45"/>
        <v>1540458.5197017374</v>
      </c>
      <c r="F374" s="516">
        <f t="shared" ca="1" si="46"/>
        <v>55798393.831177056</v>
      </c>
      <c r="G374" s="517">
        <v>55040</v>
      </c>
      <c r="H374" s="516">
        <f t="shared" ca="1" si="47"/>
        <v>1552.9272511696338</v>
      </c>
      <c r="I374" s="518">
        <f t="shared" ca="1" si="48"/>
        <v>21330.05307452691</v>
      </c>
      <c r="J374" s="530">
        <f t="shared" ca="1" si="50"/>
        <v>1873926.9502613607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1851043.9699356642</v>
      </c>
      <c r="D375" s="516">
        <f t="shared" ca="1" si="44"/>
        <v>302241.29991887574</v>
      </c>
      <c r="E375" s="516">
        <f t="shared" ca="1" si="45"/>
        <v>1548802.6700167884</v>
      </c>
      <c r="F375" s="516">
        <f t="shared" ca="1" si="46"/>
        <v>54249591.161160268</v>
      </c>
      <c r="G375" s="517">
        <v>55070</v>
      </c>
      <c r="H375" s="516">
        <f t="shared" ca="1" si="47"/>
        <v>1511.2064995943788</v>
      </c>
      <c r="I375" s="518">
        <f t="shared" ca="1" si="48"/>
        <v>20087.421779223736</v>
      </c>
      <c r="J375" s="530">
        <f t="shared" ca="1" si="50"/>
        <v>1872642.5982144822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1851043.9699356642</v>
      </c>
      <c r="D376" s="516">
        <f t="shared" ca="1" si="44"/>
        <v>293851.95212295145</v>
      </c>
      <c r="E376" s="516">
        <f t="shared" ca="1" si="45"/>
        <v>1557192.0178127128</v>
      </c>
      <c r="F376" s="516">
        <f t="shared" ca="1" si="46"/>
        <v>52692399.143347554</v>
      </c>
      <c r="G376" s="517">
        <v>55101</v>
      </c>
      <c r="H376" s="516">
        <f t="shared" ca="1" si="47"/>
        <v>1469.2597606147572</v>
      </c>
      <c r="I376" s="518">
        <f t="shared" ca="1" si="48"/>
        <v>20180.84791195162</v>
      </c>
      <c r="J376" s="530">
        <f t="shared" ca="1" si="50"/>
        <v>1872694.0776082305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1851043.9699356642</v>
      </c>
      <c r="D377" s="516">
        <f t="shared" ca="1" si="44"/>
        <v>285417.16202646593</v>
      </c>
      <c r="E377" s="516">
        <f t="shared" ca="1" si="45"/>
        <v>1565626.8079091983</v>
      </c>
      <c r="F377" s="516">
        <f t="shared" ca="1" si="46"/>
        <v>51126772.335438356</v>
      </c>
      <c r="G377" s="517">
        <v>55131</v>
      </c>
      <c r="H377" s="516">
        <f t="shared" ca="1" si="47"/>
        <v>1427.0858101323297</v>
      </c>
      <c r="I377" s="518">
        <f t="shared" ca="1" si="48"/>
        <v>18969.263691605116</v>
      </c>
      <c r="J377" s="530">
        <f t="shared" ca="1" si="50"/>
        <v>1871440.3194374016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1851043.9699356642</v>
      </c>
      <c r="D378" s="516">
        <f t="shared" ca="1" si="44"/>
        <v>276936.68348362442</v>
      </c>
      <c r="E378" s="516">
        <f t="shared" ca="1" si="45"/>
        <v>1574107.2864520398</v>
      </c>
      <c r="F378" s="516">
        <f t="shared" ca="1" si="46"/>
        <v>49552665.048986316</v>
      </c>
      <c r="G378" s="517">
        <v>55162</v>
      </c>
      <c r="H378" s="516">
        <f t="shared" ca="1" si="47"/>
        <v>1384.6834174181222</v>
      </c>
      <c r="I378" s="518">
        <f t="shared" ca="1" si="48"/>
        <v>19019.159308783066</v>
      </c>
      <c r="J378" s="530">
        <f t="shared" ca="1" si="50"/>
        <v>1871447.8126618653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1851043.9699356642</v>
      </c>
      <c r="D379" s="516">
        <f t="shared" ca="1" si="44"/>
        <v>268410.26901534258</v>
      </c>
      <c r="E379" s="516">
        <f t="shared" ca="1" si="45"/>
        <v>1582633.7009203215</v>
      </c>
      <c r="F379" s="516">
        <f t="shared" ca="1" si="46"/>
        <v>47970031.348065995</v>
      </c>
      <c r="G379" s="517">
        <v>55193</v>
      </c>
      <c r="H379" s="516">
        <f t="shared" ca="1" si="47"/>
        <v>1342.051345076713</v>
      </c>
      <c r="I379" s="518">
        <f t="shared" ca="1" si="48"/>
        <v>18433.591398222907</v>
      </c>
      <c r="J379" s="530">
        <f t="shared" ca="1" si="50"/>
        <v>1870819.6126789637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1851043.9699356642</v>
      </c>
      <c r="D380" s="516">
        <f t="shared" ca="1" si="44"/>
        <v>259837.66980202415</v>
      </c>
      <c r="E380" s="516">
        <f t="shared" ca="1" si="45"/>
        <v>1591206.3001336399</v>
      </c>
      <c r="F380" s="516">
        <f t="shared" ca="1" si="46"/>
        <v>46378825.047932357</v>
      </c>
      <c r="G380" s="517">
        <v>55221</v>
      </c>
      <c r="H380" s="516">
        <f t="shared" ca="1" si="47"/>
        <v>1299.1883490101206</v>
      </c>
      <c r="I380" s="518">
        <f t="shared" ca="1" si="48"/>
        <v>16117.930532950171</v>
      </c>
      <c r="J380" s="530">
        <f t="shared" ca="1" si="50"/>
        <v>1868461.0888176246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1851043.9699356642</v>
      </c>
      <c r="D381" s="516">
        <f t="shared" ca="1" si="44"/>
        <v>251218.63567630027</v>
      </c>
      <c r="E381" s="516">
        <f t="shared" ca="1" si="45"/>
        <v>1599825.3342593638</v>
      </c>
      <c r="F381" s="516">
        <f t="shared" ca="1" si="46"/>
        <v>44778999.713672996</v>
      </c>
      <c r="G381" s="517">
        <v>55252</v>
      </c>
      <c r="H381" s="516">
        <f t="shared" ca="1" si="47"/>
        <v>1256.0931783815013</v>
      </c>
      <c r="I381" s="518">
        <f t="shared" ca="1" si="48"/>
        <v>17252.922917830834</v>
      </c>
      <c r="J381" s="530">
        <f t="shared" ca="1" si="50"/>
        <v>1869552.9860318764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1851043.9699356642</v>
      </c>
      <c r="D382" s="516">
        <f t="shared" ca="1" si="44"/>
        <v>242552.91511572874</v>
      </c>
      <c r="E382" s="516">
        <f t="shared" ca="1" si="45"/>
        <v>1608491.0548199355</v>
      </c>
      <c r="F382" s="516">
        <f t="shared" ca="1" si="46"/>
        <v>43170508.658853061</v>
      </c>
      <c r="G382" s="517">
        <v>55282</v>
      </c>
      <c r="H382" s="516">
        <f t="shared" ca="1" si="47"/>
        <v>1212.7645755786436</v>
      </c>
      <c r="I382" s="518">
        <f t="shared" ca="1" si="48"/>
        <v>16120.439896922275</v>
      </c>
      <c r="J382" s="530">
        <f t="shared" ca="1" si="50"/>
        <v>1868377.1744081653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1851043.9699356642</v>
      </c>
      <c r="D383" s="516">
        <f t="shared" ca="1" si="44"/>
        <v>233840.2552354541</v>
      </c>
      <c r="E383" s="516">
        <f t="shared" ca="1" si="45"/>
        <v>1617203.7147002101</v>
      </c>
      <c r="F383" s="516">
        <f t="shared" ca="1" si="46"/>
        <v>41553304.944152854</v>
      </c>
      <c r="G383" s="517">
        <v>55313</v>
      </c>
      <c r="H383" s="516">
        <f t="shared" ca="1" si="47"/>
        <v>1169.2012761772705</v>
      </c>
      <c r="I383" s="518">
        <f t="shared" ca="1" si="48"/>
        <v>16059.429221093336</v>
      </c>
      <c r="J383" s="530">
        <f t="shared" ca="1" si="50"/>
        <v>1868272.6004329349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1851043.9699356642</v>
      </c>
      <c r="D384" s="516">
        <f t="shared" ca="1" si="44"/>
        <v>225080.40178082796</v>
      </c>
      <c r="E384" s="516">
        <f t="shared" ca="1" si="45"/>
        <v>1625963.5681548363</v>
      </c>
      <c r="F384" s="516">
        <f t="shared" ca="1" si="46"/>
        <v>39927341.37599802</v>
      </c>
      <c r="G384" s="517">
        <v>55343</v>
      </c>
      <c r="H384" s="516">
        <f t="shared" ca="1" si="47"/>
        <v>1125.4020089041398</v>
      </c>
      <c r="I384" s="518">
        <f t="shared" ca="1" si="48"/>
        <v>14959.189779895027</v>
      </c>
      <c r="J384" s="530">
        <f t="shared" ca="1" si="50"/>
        <v>1867128.5617244635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1851043.9699356642</v>
      </c>
      <c r="D385" s="516">
        <f t="shared" ca="1" si="44"/>
        <v>216273.09911998929</v>
      </c>
      <c r="E385" s="516">
        <f t="shared" ca="1" si="45"/>
        <v>1634770.870815675</v>
      </c>
      <c r="F385" s="516">
        <f t="shared" ca="1" si="46"/>
        <v>38292570.505182348</v>
      </c>
      <c r="G385" s="517">
        <v>55374</v>
      </c>
      <c r="H385" s="516">
        <f t="shared" ca="1" si="47"/>
        <v>1081.3654955999464</v>
      </c>
      <c r="I385" s="518">
        <f t="shared" ca="1" si="48"/>
        <v>14852.970991871262</v>
      </c>
      <c r="J385" s="530">
        <f t="shared" ca="1" si="50"/>
        <v>1866978.3064231356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1851043.9699356642</v>
      </c>
      <c r="D386" s="516">
        <f t="shared" ca="1" si="44"/>
        <v>207418.09023640439</v>
      </c>
      <c r="E386" s="516">
        <f t="shared" ca="1" si="45"/>
        <v>1643625.8796992598</v>
      </c>
      <c r="F386" s="516">
        <f t="shared" ca="1" si="46"/>
        <v>36648944.625483088</v>
      </c>
      <c r="G386" s="517">
        <v>55405</v>
      </c>
      <c r="H386" s="516">
        <f t="shared" ca="1" si="47"/>
        <v>1037.090451182022</v>
      </c>
      <c r="I386" s="518">
        <f t="shared" ca="1" si="48"/>
        <v>14244.836227927832</v>
      </c>
      <c r="J386" s="530">
        <f t="shared" ca="1" si="50"/>
        <v>1866325.8966147741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1851043.9699356642</v>
      </c>
      <c r="D387" s="516">
        <f t="shared" ca="1" si="44"/>
        <v>198515.11672136674</v>
      </c>
      <c r="E387" s="516">
        <f t="shared" ca="1" si="45"/>
        <v>1652528.8532142974</v>
      </c>
      <c r="F387" s="516">
        <f t="shared" ca="1" si="46"/>
        <v>34996415.772268787</v>
      </c>
      <c r="G387" s="517">
        <v>55435</v>
      </c>
      <c r="H387" s="516">
        <f t="shared" ca="1" si="47"/>
        <v>992.57558360683367</v>
      </c>
      <c r="I387" s="518">
        <f t="shared" ca="1" si="48"/>
        <v>13193.620065173909</v>
      </c>
      <c r="J387" s="530">
        <f t="shared" ca="1" si="50"/>
        <v>1865230.1655844448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1851043.9699356642</v>
      </c>
      <c r="D388" s="516">
        <f t="shared" ca="1" si="44"/>
        <v>189563.91876645593</v>
      </c>
      <c r="E388" s="516">
        <f t="shared" ca="1" si="45"/>
        <v>1661480.0511692083</v>
      </c>
      <c r="F388" s="516">
        <f t="shared" ca="1" si="46"/>
        <v>33334935.721099578</v>
      </c>
      <c r="G388" s="517">
        <v>55466</v>
      </c>
      <c r="H388" s="516">
        <f t="shared" ca="1" si="47"/>
        <v>947.81959383227968</v>
      </c>
      <c r="I388" s="518">
        <f t="shared" ca="1" si="48"/>
        <v>13018.666667283986</v>
      </c>
      <c r="J388" s="530">
        <f t="shared" ca="1" si="50"/>
        <v>1865010.4561967805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1851043.9699356642</v>
      </c>
      <c r="D389" s="516">
        <f t="shared" ca="1" si="44"/>
        <v>180564.23515595606</v>
      </c>
      <c r="E389" s="516">
        <f t="shared" ca="1" si="45"/>
        <v>1670479.7347797081</v>
      </c>
      <c r="F389" s="516">
        <f t="shared" ca="1" si="46"/>
        <v>31664455.98631987</v>
      </c>
      <c r="G389" s="517">
        <v>55496</v>
      </c>
      <c r="H389" s="516">
        <f t="shared" ca="1" si="47"/>
        <v>902.82117577978033</v>
      </c>
      <c r="I389" s="518">
        <f t="shared" ca="1" si="48"/>
        <v>12000.576859595847</v>
      </c>
      <c r="J389" s="530">
        <f t="shared" ca="1" si="50"/>
        <v>1863947.3679710398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1851043.9699356642</v>
      </c>
      <c r="D390" s="516">
        <f t="shared" ca="1" si="44"/>
        <v>171515.80325923263</v>
      </c>
      <c r="E390" s="516">
        <f t="shared" ca="1" si="45"/>
        <v>1679528.1666764317</v>
      </c>
      <c r="F390" s="516">
        <f t="shared" ca="1" si="46"/>
        <v>29984927.819643438</v>
      </c>
      <c r="G390" s="517">
        <v>55527</v>
      </c>
      <c r="H390" s="516">
        <f t="shared" ca="1" si="47"/>
        <v>857.57901629616322</v>
      </c>
      <c r="I390" s="518">
        <f t="shared" ca="1" si="48"/>
        <v>11779.177626910991</v>
      </c>
      <c r="J390" s="530">
        <f t="shared" ca="1" si="50"/>
        <v>1863680.7265788715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1851043.9699356642</v>
      </c>
      <c r="D391" s="516">
        <f t="shared" ca="1" si="44"/>
        <v>162418.35902306862</v>
      </c>
      <c r="E391" s="516">
        <f t="shared" ca="1" si="45"/>
        <v>1688625.6109125956</v>
      </c>
      <c r="F391" s="516">
        <f t="shared" ca="1" si="46"/>
        <v>28296302.208730843</v>
      </c>
      <c r="G391" s="517">
        <v>55558</v>
      </c>
      <c r="H391" s="516">
        <f t="shared" ca="1" si="47"/>
        <v>812.09179511534307</v>
      </c>
      <c r="I391" s="518">
        <f t="shared" ca="1" si="48"/>
        <v>11154.393148907358</v>
      </c>
      <c r="J391" s="530">
        <f t="shared" ca="1" si="50"/>
        <v>1863010.4548796869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1851043.9699356642</v>
      </c>
      <c r="D392" s="516">
        <f t="shared" ca="1" si="44"/>
        <v>153271.63696395874</v>
      </c>
      <c r="E392" s="516">
        <f t="shared" ca="1" si="45"/>
        <v>1697772.3329717056</v>
      </c>
      <c r="F392" s="516">
        <f t="shared" ca="1" si="46"/>
        <v>26598529.875759136</v>
      </c>
      <c r="G392" s="517">
        <v>55587</v>
      </c>
      <c r="H392" s="516">
        <f t="shared" ca="1" si="47"/>
        <v>766.35818481979368</v>
      </c>
      <c r="I392" s="518">
        <f t="shared" ca="1" si="48"/>
        <v>9847.1131686383324</v>
      </c>
      <c r="J392" s="530">
        <f t="shared" ca="1" si="50"/>
        <v>1861657.4412891224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1851043.9699356642</v>
      </c>
      <c r="D393" s="516">
        <f t="shared" ca="1" si="44"/>
        <v>144075.37016036198</v>
      </c>
      <c r="E393" s="516">
        <f t="shared" ca="1" si="45"/>
        <v>1706968.5997753022</v>
      </c>
      <c r="F393" s="516">
        <f t="shared" ca="1" si="46"/>
        <v>24891561.275983833</v>
      </c>
      <c r="G393" s="517">
        <v>55618</v>
      </c>
      <c r="H393" s="516">
        <f t="shared" ca="1" si="47"/>
        <v>720.37685080180995</v>
      </c>
      <c r="I393" s="518">
        <f t="shared" ca="1" si="48"/>
        <v>9894.6531137823968</v>
      </c>
      <c r="J393" s="530">
        <f t="shared" ca="1" si="50"/>
        <v>1861658.9999002484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1851043.9699356642</v>
      </c>
      <c r="D394" s="516">
        <f t="shared" ca="1" si="44"/>
        <v>134829.29024491244</v>
      </c>
      <c r="E394" s="516">
        <f t="shared" ca="1" si="45"/>
        <v>1716214.6796907517</v>
      </c>
      <c r="F394" s="516">
        <f t="shared" ca="1" si="46"/>
        <v>23175346.596293081</v>
      </c>
      <c r="G394" s="517">
        <v>55648</v>
      </c>
      <c r="H394" s="516">
        <f t="shared" ca="1" si="47"/>
        <v>674.14645122456216</v>
      </c>
      <c r="I394" s="518">
        <f t="shared" ca="1" si="48"/>
        <v>8960.9620593541786</v>
      </c>
      <c r="J394" s="530">
        <f t="shared" ca="1" si="50"/>
        <v>1860679.078446243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1851043.9699356642</v>
      </c>
      <c r="D395" s="516">
        <f t="shared" ca="1" si="44"/>
        <v>125533.12739658753</v>
      </c>
      <c r="E395" s="516">
        <f t="shared" ca="1" si="45"/>
        <v>1725510.8425390767</v>
      </c>
      <c r="F395" s="516">
        <f t="shared" ca="1" si="46"/>
        <v>21449835.753754005</v>
      </c>
      <c r="G395" s="517">
        <v>55679</v>
      </c>
      <c r="H395" s="516">
        <f t="shared" ca="1" si="47"/>
        <v>627.6656369829376</v>
      </c>
      <c r="I395" s="518">
        <f t="shared" ca="1" si="48"/>
        <v>8621.2289338210248</v>
      </c>
      <c r="J395" s="530">
        <f t="shared" ca="1" si="50"/>
        <v>1860292.8645064682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1851043.9699356642</v>
      </c>
      <c r="D396" s="516">
        <f t="shared" ca="1" si="44"/>
        <v>116186.6103328342</v>
      </c>
      <c r="E396" s="516">
        <f t="shared" ca="1" si="45"/>
        <v>1734857.3596028299</v>
      </c>
      <c r="F396" s="516">
        <f t="shared" ca="1" si="46"/>
        <v>19714978.394151174</v>
      </c>
      <c r="G396" s="517">
        <v>55709</v>
      </c>
      <c r="H396" s="516">
        <f t="shared" ca="1" si="47"/>
        <v>580.93305166417099</v>
      </c>
      <c r="I396" s="518">
        <f t="shared" ca="1" si="48"/>
        <v>7721.9408713514404</v>
      </c>
      <c r="J396" s="530">
        <f t="shared" ca="1" si="50"/>
        <v>1859346.8438586798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1851043.9699356642</v>
      </c>
      <c r="D397" s="516">
        <f t="shared" ca="1" si="44"/>
        <v>106789.4663016522</v>
      </c>
      <c r="E397" s="516">
        <f t="shared" ca="1" si="45"/>
        <v>1744254.5036340121</v>
      </c>
      <c r="F397" s="516">
        <f t="shared" ca="1" si="46"/>
        <v>17970723.89051716</v>
      </c>
      <c r="G397" s="517">
        <v>55740</v>
      </c>
      <c r="H397" s="516">
        <f t="shared" ca="1" si="47"/>
        <v>533.94733150826096</v>
      </c>
      <c r="I397" s="518">
        <f t="shared" ca="1" si="48"/>
        <v>7333.9719626242359</v>
      </c>
      <c r="J397" s="530">
        <f t="shared" ca="1" si="50"/>
        <v>1858911.8892297966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1851043.9699356642</v>
      </c>
      <c r="D398" s="516">
        <f t="shared" ca="1" si="44"/>
        <v>97341.421073634629</v>
      </c>
      <c r="E398" s="516">
        <f t="shared" ca="1" si="45"/>
        <v>1753702.5488620296</v>
      </c>
      <c r="F398" s="516">
        <f t="shared" ca="1" si="46"/>
        <v>16217021.341655131</v>
      </c>
      <c r="G398" s="517">
        <v>55771</v>
      </c>
      <c r="H398" s="516">
        <f t="shared" ca="1" si="47"/>
        <v>486.70710536817313</v>
      </c>
      <c r="I398" s="518">
        <f t="shared" ca="1" si="48"/>
        <v>6685.109287272383</v>
      </c>
      <c r="J398" s="530">
        <f t="shared" ca="1" si="50"/>
        <v>1858215.7863283048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1851043.9699356642</v>
      </c>
      <c r="D399" s="516">
        <f t="shared" ca="1" si="44"/>
        <v>87842.198933965294</v>
      </c>
      <c r="E399" s="516">
        <f t="shared" ca="1" si="45"/>
        <v>1763201.7710016989</v>
      </c>
      <c r="F399" s="516">
        <f t="shared" ca="1" si="46"/>
        <v>14453819.570653433</v>
      </c>
      <c r="G399" s="517">
        <v>55801</v>
      </c>
      <c r="H399" s="516">
        <f t="shared" ca="1" si="47"/>
        <v>439.21099466982645</v>
      </c>
      <c r="I399" s="518">
        <f t="shared" ca="1" si="48"/>
        <v>5838.127682995846</v>
      </c>
      <c r="J399" s="530">
        <f t="shared" ca="1" si="50"/>
        <v>1857321.3086133299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1851043.9699356642</v>
      </c>
      <c r="D400" s="516">
        <f t="shared" ca="1" si="44"/>
        <v>78291.522674372769</v>
      </c>
      <c r="E400" s="516">
        <f t="shared" ca="1" si="45"/>
        <v>1772752.4472612916</v>
      </c>
      <c r="F400" s="516">
        <f t="shared" ca="1" si="46"/>
        <v>12681067.123392142</v>
      </c>
      <c r="G400" s="517">
        <v>55832</v>
      </c>
      <c r="H400" s="516">
        <f t="shared" ca="1" si="47"/>
        <v>391.45761337186383</v>
      </c>
      <c r="I400" s="518">
        <f t="shared" ca="1" si="48"/>
        <v>5376.8208802830768</v>
      </c>
      <c r="J400" s="530">
        <f t="shared" ca="1" si="50"/>
        <v>1856812.2484293191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1851043.9699356642</v>
      </c>
      <c r="D401" s="516">
        <f t="shared" ca="1" si="44"/>
        <v>68689.113585040774</v>
      </c>
      <c r="E401" s="516">
        <f t="shared" ca="1" si="45"/>
        <v>1782354.8563506235</v>
      </c>
      <c r="F401" s="516">
        <f t="shared" ca="1" si="46"/>
        <v>10898712.267041519</v>
      </c>
      <c r="G401" s="517">
        <v>55862</v>
      </c>
      <c r="H401" s="516">
        <f t="shared" ca="1" si="47"/>
        <v>343.44556792520387</v>
      </c>
      <c r="I401" s="518">
        <f t="shared" ca="1" si="48"/>
        <v>4565.18416442117</v>
      </c>
      <c r="J401" s="530">
        <f t="shared" ca="1" si="50"/>
        <v>1855952.5996680106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1851043.9699356642</v>
      </c>
      <c r="D402" s="516">
        <f t="shared" ca="1" si="44"/>
        <v>59034.691446474899</v>
      </c>
      <c r="E402" s="516">
        <f t="shared" ca="1" si="45"/>
        <v>1792009.2784891892</v>
      </c>
      <c r="F402" s="516">
        <f t="shared" ca="1" si="46"/>
        <v>9106702.9885523301</v>
      </c>
      <c r="G402" s="517">
        <v>55893</v>
      </c>
      <c r="H402" s="516">
        <f t="shared" ca="1" si="47"/>
        <v>295.17345723237452</v>
      </c>
      <c r="I402" s="518">
        <f t="shared" ca="1" si="48"/>
        <v>4054.3209633394445</v>
      </c>
      <c r="J402" s="530">
        <f t="shared" ca="1" si="50"/>
        <v>1855393.4643562359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1851043.9699356642</v>
      </c>
      <c r="D403" s="516">
        <f t="shared" ca="1" si="44"/>
        <v>49327.974521325123</v>
      </c>
      <c r="E403" s="516">
        <f t="shared" ca="1" si="45"/>
        <v>1801715.995414339</v>
      </c>
      <c r="F403" s="516">
        <f t="shared" ca="1" si="46"/>
        <v>7304986.9931379911</v>
      </c>
      <c r="G403" s="517">
        <v>55924</v>
      </c>
      <c r="H403" s="516">
        <f t="shared" ca="1" si="47"/>
        <v>246.6398726066256</v>
      </c>
      <c r="I403" s="518">
        <f t="shared" ca="1" si="48"/>
        <v>3387.6935117414664</v>
      </c>
      <c r="J403" s="530">
        <f t="shared" ca="1" si="50"/>
        <v>1854678.3033200123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1851043.9699356642</v>
      </c>
      <c r="D404" s="516">
        <f t="shared" ca="1" si="44"/>
        <v>39568.679546164123</v>
      </c>
      <c r="E404" s="516">
        <f t="shared" ca="1" si="45"/>
        <v>1811475.2903895001</v>
      </c>
      <c r="F404" s="516">
        <f t="shared" ca="1" si="46"/>
        <v>5493511.7027484905</v>
      </c>
      <c r="G404" s="517">
        <v>55952</v>
      </c>
      <c r="H404" s="516">
        <f t="shared" ca="1" si="47"/>
        <v>197.84339773082061</v>
      </c>
      <c r="I404" s="518">
        <f t="shared" ca="1" si="48"/>
        <v>2454.4756296943647</v>
      </c>
      <c r="J404" s="530">
        <f t="shared" ca="1" si="50"/>
        <v>1853696.2889630892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1851043.9699356642</v>
      </c>
      <c r="D405" s="516">
        <f t="shared" ca="1" si="44"/>
        <v>29756.521723220991</v>
      </c>
      <c r="E405" s="516">
        <f t="shared" ca="1" si="45"/>
        <v>1821287.4482124432</v>
      </c>
      <c r="F405" s="516">
        <f t="shared" ca="1" si="46"/>
        <v>3672224.2545360476</v>
      </c>
      <c r="G405" s="517">
        <v>55983</v>
      </c>
      <c r="H405" s="516">
        <f t="shared" ca="1" si="47"/>
        <v>148.78260861610497</v>
      </c>
      <c r="I405" s="518">
        <f t="shared" ca="1" si="48"/>
        <v>2043.5863534224382</v>
      </c>
      <c r="J405" s="530">
        <f t="shared" ca="1" si="50"/>
        <v>1853236.3388977027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1851043.9699356642</v>
      </c>
      <c r="D406" s="516">
        <f t="shared" ca="1" si="44"/>
        <v>19891.214712070258</v>
      </c>
      <c r="E406" s="516">
        <f t="shared" ca="1" si="45"/>
        <v>1831152.7552235939</v>
      </c>
      <c r="F406" s="516">
        <f t="shared" ca="1" si="46"/>
        <v>1841071.4993124537</v>
      </c>
      <c r="G406" s="517">
        <v>56013</v>
      </c>
      <c r="H406" s="516">
        <f t="shared" ca="1" si="47"/>
        <v>99.456073560351285</v>
      </c>
      <c r="I406" s="518">
        <f t="shared" ca="1" si="48"/>
        <v>1322.000731632977</v>
      </c>
      <c r="J406" s="530">
        <f t="shared" ca="1" si="50"/>
        <v>1852465.4267408575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1851043.9699356642</v>
      </c>
      <c r="D407" s="516">
        <f t="shared" ca="1" si="44"/>
        <v>9972.4706212757919</v>
      </c>
      <c r="E407" s="516">
        <f t="shared" ca="1" si="45"/>
        <v>1841071.4993143885</v>
      </c>
      <c r="F407" s="516">
        <f t="shared" ca="1" si="46"/>
        <v>-1.9348226487636566E-6</v>
      </c>
      <c r="G407" s="517">
        <v>56044</v>
      </c>
      <c r="H407" s="516">
        <f t="shared" ca="1" si="47"/>
        <v>49.862353106378961</v>
      </c>
      <c r="I407" s="518">
        <f t="shared" ca="1" si="48"/>
        <v>684.87859774423259</v>
      </c>
      <c r="J407" s="530">
        <f t="shared" ca="1" si="50"/>
        <v>1851778.710886515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-1.3113021850585938E-6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666375829.17683685</v>
      </c>
      <c r="D409" s="540">
        <f ca="1">SUM(D47:D407)</f>
        <v>373520645.69415838</v>
      </c>
      <c r="E409" s="539">
        <f ca="1">SUM(E47:E408)</f>
        <v>292855183.48267949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6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'!M47</f>
        <v>7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2426572358.364831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AFD'!M18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0.83296653657588693</v>
      </c>
      <c r="T5" s="432">
        <f ca="1">+W48*-1</f>
        <v>2021253573.0979352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'!M48</f>
        <v>360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0.16703346342411315</v>
      </c>
      <c r="T6" s="432">
        <f ca="1">+W55*-1</f>
        <v>405318785.26689601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'!M49</f>
        <v>50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'!M50</f>
        <v>2700000</v>
      </c>
      <c r="F8" s="414" t="s">
        <v>357</v>
      </c>
      <c r="G8" s="440"/>
      <c r="H8" s="441">
        <f ca="1">ABS(PMT(H6/12/100,H4,H42,,0))</f>
        <v>2191083.9920204547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4853144716.7296629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2329302.4398013176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606376071.92938054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353719375.29213864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1.5353443452345812</v>
      </c>
      <c r="J17" s="460">
        <f ca="1">+SUM(J19:J37)</f>
        <v>0.9974614398046836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353719375.29213864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0.92376654176393513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353719375.29213864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135000000</v>
      </c>
      <c r="I19" s="468">
        <f>+H19/$H$22</f>
        <v>0.5994434796337228</v>
      </c>
      <c r="J19" s="468">
        <f ca="1">+H19/$H$42</f>
        <v>0.38943821178149302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252656696.63724187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'!M10</f>
        <v>65333333.333333336</v>
      </c>
      <c r="I20" s="468">
        <f>+H20/$H$22</f>
        <v>0.2901010419955794</v>
      </c>
      <c r="J20" s="468">
        <f ca="1">+H20/$H$42</f>
        <v>0.18846886298561144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101062678.65489677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'!M4</f>
        <v>24875555.555555567</v>
      </c>
      <c r="I21" s="469">
        <f>+H21/$H$22</f>
        <v>0.11045547837069787</v>
      </c>
      <c r="J21" s="469">
        <f ca="1">+H21/$H$42</f>
        <v>7.1759199056494402E-2</v>
      </c>
      <c r="K21" s="469"/>
      <c r="L21" s="469"/>
      <c r="M21" s="469"/>
      <c r="N21" s="469"/>
      <c r="P21" s="421"/>
      <c r="S21" s="470"/>
      <c r="T21" s="429">
        <f ca="1">SUM(T15:T20)</f>
        <v>2021253573.097935</v>
      </c>
    </row>
    <row r="22" spans="1:20" ht="19.149999999999999" customHeight="1" thickBot="1">
      <c r="A22" s="413"/>
      <c r="B22" s="471">
        <f ca="1">+H22/$H$42</f>
        <v>0.64966627382359876</v>
      </c>
      <c r="H22" s="472">
        <f>SUM(H19:H21)</f>
        <v>225208888.8888889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'!M11</f>
        <v>2636679.0688957614</v>
      </c>
      <c r="I23" s="474">
        <f t="shared" ref="I23:I31" si="1">+H23/$H$22</f>
        <v>1.1707704264713181E-2</v>
      </c>
      <c r="J23" s="469">
        <f t="shared" ref="J23:J31" ca="1" si="2">+H23/$H$42</f>
        <v>7.6061006046848692E-3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'!M5</f>
        <v>3409285.6220498784</v>
      </c>
      <c r="I24" s="474">
        <f t="shared" si="1"/>
        <v>1.5138326195161481E-2</v>
      </c>
      <c r="J24" s="469">
        <f t="shared" ca="1" si="2"/>
        <v>9.8348599711367383E-3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'!M12</f>
        <v>8722465.9153645635</v>
      </c>
      <c r="I25" s="474">
        <f t="shared" si="1"/>
        <v>3.8730557920686505E-2</v>
      </c>
      <c r="J25" s="469">
        <f t="shared" ca="1" si="2"/>
        <v>2.5161937247441476E-2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'!M6*D4</f>
        <v>667202.79016310268</v>
      </c>
      <c r="G26" s="466"/>
      <c r="H26" s="467">
        <f>F26/D4</f>
        <v>95314.684309014672</v>
      </c>
      <c r="I26" s="474">
        <f t="shared" si="1"/>
        <v>4.2322789646211519E-4</v>
      </c>
      <c r="J26" s="469">
        <f t="shared" ca="1" si="2"/>
        <v>2.7495689047274223E-4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'!N14*100</f>
        <v>21.153313938474348</v>
      </c>
      <c r="G27" s="466"/>
      <c r="H27" s="467">
        <f ca="1">+F27%*H22</f>
        <v>47639143.284016542</v>
      </c>
      <c r="I27" s="474">
        <f t="shared" ca="1" si="1"/>
        <v>0.21153313938474347</v>
      </c>
      <c r="J27" s="469">
        <f t="shared" ca="1" si="2"/>
        <v>0.13742594645429426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'!M7</f>
        <v>1270862.4574535294</v>
      </c>
      <c r="I28" s="474">
        <f t="shared" si="1"/>
        <v>5.6430386194948707E-3</v>
      </c>
      <c r="J28" s="469">
        <f t="shared" ca="1" si="2"/>
        <v>3.666091872969898E-3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'!M15</f>
        <v>22867028.28555426</v>
      </c>
      <c r="I29" s="474">
        <f t="shared" ca="1" si="1"/>
        <v>0.1015369704027808</v>
      </c>
      <c r="J29" s="469">
        <f t="shared" ca="1" si="2"/>
        <v>6.596514521691163E-2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-1257153.2398013177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5199797.9107817803</v>
      </c>
      <c r="I30" s="474">
        <f t="shared" ca="1" si="1"/>
        <v>2.3088777429860683E-2</v>
      </c>
      <c r="J30" s="469">
        <f t="shared" ca="1" si="2"/>
        <v>1.4999999999999998E-2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-185004.03980131773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'!M8</f>
        <v>3177156.1436338238</v>
      </c>
      <c r="I31" s="474">
        <f t="shared" si="1"/>
        <v>1.4107596548737179E-2</v>
      </c>
      <c r="J31" s="469">
        <f t="shared" ca="1" si="2"/>
        <v>9.1652296824247456E-3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887145.16019868245</v>
      </c>
    </row>
    <row r="32" spans="1:20" ht="19.149999999999999" customHeight="1" thickBot="1">
      <c r="A32" s="413"/>
      <c r="B32" s="487">
        <f ca="1">+H32/$H$42</f>
        <v>0.27410026794033637</v>
      </c>
      <c r="D32" s="458"/>
      <c r="E32" s="458"/>
      <c r="F32" s="416"/>
      <c r="G32" s="416"/>
      <c r="H32" s="472">
        <f ca="1">SUM(H23:H31)</f>
        <v>95017733.372059166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1959294.3601986822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7.3694898040748358E-2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'!N31*100</f>
        <v>0.91918771602034788</v>
      </c>
      <c r="G34" s="466"/>
      <c r="H34" s="467">
        <f ca="1">(F34%*T4)/D4</f>
        <v>3186393.5769192544</v>
      </c>
      <c r="I34" s="474">
        <f ca="1">+H34/$H$22</f>
        <v>1.41486137276372E-2</v>
      </c>
      <c r="J34" s="469">
        <f ca="1">+H34/$H$42</f>
        <v>9.1918771602034783E-3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'!N28*100</f>
        <v>0.23898880616529034</v>
      </c>
      <c r="G35" s="466"/>
      <c r="H35" s="467">
        <f ca="1">(F35%*T4)/D4</f>
        <v>828462.32999900577</v>
      </c>
      <c r="I35" s="474">
        <f ca="1">+H35/$H$22</f>
        <v>3.6786395691856704E-3</v>
      </c>
      <c r="J35" s="469">
        <f ca="1">+H35/$H$42</f>
        <v>2.3898880616529034E-3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'!M29*D4</f>
        <v>4144948.8752556248</v>
      </c>
      <c r="G36" s="466"/>
      <c r="H36" s="467">
        <f>+F36/D4</f>
        <v>592135.55360794638</v>
      </c>
      <c r="I36" s="474">
        <f>+H36/$H$22</f>
        <v>2.6292725679228752E-3</v>
      </c>
      <c r="J36" s="469">
        <f ca="1">+H36/$H$42</f>
        <v>1.7081497120690595E-3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20939580.33064444</v>
      </c>
      <c r="I37" s="474">
        <f ca="1">+H37/$H$22</f>
        <v>9.2978480707195277E-2</v>
      </c>
      <c r="J37" s="469">
        <f ca="1">+H37/$H$42</f>
        <v>6.0404983106822921E-2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7.3694898040748358E-2</v>
      </c>
      <c r="F38" s="461"/>
      <c r="G38" s="461"/>
      <c r="H38" s="472">
        <f ca="1">SUM(H34:H37)</f>
        <v>25546571.791170646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345773194.05211872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2.5385601953163989E-3</v>
      </c>
      <c r="G41" s="496"/>
      <c r="H41" s="439">
        <v>880000</v>
      </c>
      <c r="I41" s="496" t="s">
        <v>410</v>
      </c>
      <c r="N41" s="501"/>
      <c r="O41" s="501">
        <f ca="1">+S41*H4</f>
        <v>1493740.1983051528</v>
      </c>
      <c r="R41" s="502">
        <f>H5/1000/30</f>
        <v>1.1999999999999999E-5</v>
      </c>
      <c r="S41" s="503">
        <f ca="1">+R41*H40</f>
        <v>4149.2783286254244</v>
      </c>
    </row>
    <row r="42" spans="1:25" ht="32.450000000000003" customHeight="1" thickBot="1">
      <c r="B42" s="471">
        <f ca="1">+H41/H42</f>
        <v>2.5385601953163989E-3</v>
      </c>
      <c r="F42" s="493" t="s">
        <v>411</v>
      </c>
      <c r="G42" s="504"/>
      <c r="H42" s="505">
        <f ca="1">+H40+H41</f>
        <v>346653194.05211872</v>
      </c>
      <c r="I42" s="504" t="s">
        <v>412</v>
      </c>
      <c r="N42" s="501"/>
      <c r="O42" s="451">
        <f ca="1">+S42*H4</f>
        <v>9128412322975934</v>
      </c>
      <c r="R42" s="492">
        <f>+H41/12</f>
        <v>73333.333333333328</v>
      </c>
      <c r="S42" s="503">
        <f ca="1">+R42*H40</f>
        <v>25356700897155.371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346653194.05211872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2191083.9920204547</v>
      </c>
      <c r="D48" s="516">
        <f t="shared" ref="D48:D111" ca="1" si="4">+F47*(($H$6/100)/$H$9)</f>
        <v>1877704.8011156432</v>
      </c>
      <c r="E48" s="516">
        <f t="shared" ref="E48:E111" ca="1" si="5">+C48-D48</f>
        <v>313379.19090481149</v>
      </c>
      <c r="F48" s="516">
        <f t="shared" ref="F48:F111" ca="1" si="6">IF(F47&lt;1,0,+F47-E48)</f>
        <v>346339814.86121392</v>
      </c>
      <c r="G48" s="517">
        <f>+S40+30</f>
        <v>45116</v>
      </c>
      <c r="H48" s="516">
        <f t="shared" ref="H48:H111" ca="1" si="7">+D48*$H$7/100</f>
        <v>9388.524005578216</v>
      </c>
      <c r="I48" s="518">
        <f t="shared" ref="I48:I111" ca="1" si="8">+F47*$R$41*O48</f>
        <v>124795.14985876271</v>
      </c>
      <c r="J48" s="519">
        <f ca="1">D48+E48+H48+I48</f>
        <v>2325267.6658847956</v>
      </c>
      <c r="O48" s="422">
        <f>G48-S40</f>
        <v>30</v>
      </c>
      <c r="S48" s="412" t="s">
        <v>378</v>
      </c>
      <c r="T48" s="520">
        <f>+H22</f>
        <v>225208888.8888889</v>
      </c>
      <c r="U48" s="521"/>
      <c r="V48" s="522">
        <f ca="1">-SUM(T48:T54)*D4</f>
        <v>-2021253573.0979352</v>
      </c>
      <c r="W48" s="522">
        <f ca="1">+V48</f>
        <v>-2021253573.0979352</v>
      </c>
      <c r="X48" s="522">
        <f ca="1">+W48+W55</f>
        <v>-2426572358.364831</v>
      </c>
      <c r="Y48" s="514"/>
    </row>
    <row r="49" spans="2:25" ht="17.45" customHeight="1">
      <c r="B49" s="509">
        <v>2</v>
      </c>
      <c r="C49" s="515">
        <f t="shared" ref="C49:C112" ca="1" si="9">IF(F48&lt;1,0,+$H$8)</f>
        <v>2191083.9920204547</v>
      </c>
      <c r="D49" s="516">
        <f t="shared" ca="1" si="4"/>
        <v>1876007.3304982421</v>
      </c>
      <c r="E49" s="516">
        <f t="shared" ca="1" si="5"/>
        <v>315076.66152221267</v>
      </c>
      <c r="F49" s="516">
        <f t="shared" ca="1" si="6"/>
        <v>346024738.19969171</v>
      </c>
      <c r="G49" s="517">
        <v>45147</v>
      </c>
      <c r="H49" s="516">
        <f t="shared" ca="1" si="7"/>
        <v>9380.0366524912097</v>
      </c>
      <c r="I49" s="518">
        <f t="shared" ca="1" si="8"/>
        <v>128838.41112837156</v>
      </c>
      <c r="J49" s="519">
        <f t="shared" ref="J49:J112" ca="1" si="10">+C49+H49+I49</f>
        <v>2329302.4398013176</v>
      </c>
      <c r="O49" s="422">
        <f t="shared" ref="O49:O112" si="11">+G49-G48</f>
        <v>31</v>
      </c>
      <c r="S49" s="412" t="s">
        <v>430</v>
      </c>
      <c r="T49" s="520">
        <f>+H23</f>
        <v>2636679.0688957614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2191083.9920204547</v>
      </c>
      <c r="D50" s="516">
        <f t="shared" ca="1" si="4"/>
        <v>1874300.6652483302</v>
      </c>
      <c r="E50" s="516">
        <f t="shared" ca="1" si="5"/>
        <v>316783.32677212451</v>
      </c>
      <c r="F50" s="516">
        <f t="shared" ca="1" si="6"/>
        <v>345707954.87291956</v>
      </c>
      <c r="G50" s="517">
        <v>45178</v>
      </c>
      <c r="H50" s="516">
        <f t="shared" ca="1" si="7"/>
        <v>9371.5033262416509</v>
      </c>
      <c r="I50" s="518">
        <f t="shared" ca="1" si="8"/>
        <v>128721.20261028531</v>
      </c>
      <c r="J50" s="519">
        <f t="shared" ca="1" si="10"/>
        <v>2329176.6979569821</v>
      </c>
      <c r="O50" s="422">
        <f t="shared" si="11"/>
        <v>31</v>
      </c>
      <c r="S50" s="412" t="s">
        <v>431</v>
      </c>
      <c r="T50" s="520">
        <f>+H25</f>
        <v>8722465.9153645635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2191083.9920204547</v>
      </c>
      <c r="D51" s="516">
        <f t="shared" ca="1" si="4"/>
        <v>1872584.7555616477</v>
      </c>
      <c r="E51" s="516">
        <f t="shared" ca="1" si="5"/>
        <v>318499.23645880702</v>
      </c>
      <c r="F51" s="516">
        <f t="shared" ca="1" si="6"/>
        <v>345389455.63646078</v>
      </c>
      <c r="G51" s="517">
        <v>45208</v>
      </c>
      <c r="H51" s="516">
        <f t="shared" ca="1" si="7"/>
        <v>9362.9237778082388</v>
      </c>
      <c r="I51" s="518">
        <f t="shared" ca="1" si="8"/>
        <v>124454.86375425101</v>
      </c>
      <c r="J51" s="519">
        <f t="shared" ca="1" si="10"/>
        <v>2324901.7795525142</v>
      </c>
      <c r="O51" s="422">
        <f t="shared" si="11"/>
        <v>30</v>
      </c>
      <c r="S51" s="412" t="s">
        <v>432</v>
      </c>
      <c r="T51" s="520">
        <f>+H26</f>
        <v>95314.684309014672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2191083.9920204547</v>
      </c>
      <c r="D52" s="516">
        <f t="shared" ca="1" si="4"/>
        <v>1870859.5513641627</v>
      </c>
      <c r="E52" s="516">
        <f t="shared" ca="1" si="5"/>
        <v>320224.44065629202</v>
      </c>
      <c r="F52" s="516">
        <f t="shared" ca="1" si="6"/>
        <v>345069231.19580448</v>
      </c>
      <c r="G52" s="517">
        <v>45239</v>
      </c>
      <c r="H52" s="516">
        <f t="shared" ca="1" si="7"/>
        <v>9354.2977568208134</v>
      </c>
      <c r="I52" s="518">
        <f t="shared" ca="1" si="8"/>
        <v>128484.87749676339</v>
      </c>
      <c r="J52" s="519">
        <f t="shared" ca="1" si="10"/>
        <v>2328923.1672740392</v>
      </c>
      <c r="O52" s="422">
        <f t="shared" si="11"/>
        <v>31</v>
      </c>
      <c r="S52" s="412" t="s">
        <v>433</v>
      </c>
      <c r="T52" s="520">
        <f ca="1">+H27</f>
        <v>47639143.284016542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2191083.9920204547</v>
      </c>
      <c r="D53" s="516">
        <f t="shared" ca="1" si="4"/>
        <v>1869125.0023106076</v>
      </c>
      <c r="E53" s="516">
        <f t="shared" ca="1" si="5"/>
        <v>321958.98970984714</v>
      </c>
      <c r="F53" s="516">
        <f t="shared" ca="1" si="6"/>
        <v>344747272.20609462</v>
      </c>
      <c r="G53" s="517">
        <v>45269</v>
      </c>
      <c r="H53" s="516">
        <f t="shared" ca="1" si="7"/>
        <v>9345.6250115530383</v>
      </c>
      <c r="I53" s="518">
        <f t="shared" ca="1" si="8"/>
        <v>124224.9232304896</v>
      </c>
      <c r="J53" s="519">
        <f t="shared" ca="1" si="10"/>
        <v>2324654.5402624975</v>
      </c>
      <c r="O53" s="422">
        <f t="shared" si="11"/>
        <v>30</v>
      </c>
      <c r="Q53" s="513"/>
      <c r="S53" s="412" t="s">
        <v>393</v>
      </c>
      <c r="T53" s="526">
        <f>+H28</f>
        <v>1270862.4574535294</v>
      </c>
      <c r="V53" s="522"/>
      <c r="Y53" s="514"/>
    </row>
    <row r="54" spans="2:25" ht="17.45" customHeight="1">
      <c r="B54" s="510">
        <v>7</v>
      </c>
      <c r="C54" s="515">
        <f t="shared" ca="1" si="9"/>
        <v>2191083.9920204547</v>
      </c>
      <c r="D54" s="516">
        <f t="shared" ca="1" si="4"/>
        <v>1867381.0577830125</v>
      </c>
      <c r="E54" s="516">
        <f t="shared" ca="1" si="5"/>
        <v>323702.93423744221</v>
      </c>
      <c r="F54" s="516">
        <f t="shared" ca="1" si="6"/>
        <v>344423569.2718572</v>
      </c>
      <c r="G54" s="517">
        <v>45300</v>
      </c>
      <c r="H54" s="516">
        <f t="shared" ca="1" si="7"/>
        <v>9336.9052889150626</v>
      </c>
      <c r="I54" s="518">
        <f t="shared" ca="1" si="8"/>
        <v>128245.98526066719</v>
      </c>
      <c r="J54" s="519">
        <f t="shared" ca="1" si="10"/>
        <v>2328666.8825700372</v>
      </c>
      <c r="O54" s="422">
        <f t="shared" si="11"/>
        <v>31</v>
      </c>
      <c r="S54" s="412" t="s">
        <v>434</v>
      </c>
      <c r="T54" s="526">
        <f>+H31</f>
        <v>3177156.1436338238</v>
      </c>
      <c r="Y54" s="514"/>
    </row>
    <row r="55" spans="2:25" ht="17.45" customHeight="1">
      <c r="B55" s="510">
        <v>8</v>
      </c>
      <c r="C55" s="515">
        <f t="shared" ca="1" si="9"/>
        <v>2191083.9920204547</v>
      </c>
      <c r="D55" s="516">
        <f t="shared" ca="1" si="4"/>
        <v>1865627.6668892265</v>
      </c>
      <c r="E55" s="516">
        <f t="shared" ca="1" si="5"/>
        <v>325456.32513122819</v>
      </c>
      <c r="F55" s="516">
        <f t="shared" ca="1" si="6"/>
        <v>344098112.94672596</v>
      </c>
      <c r="G55" s="517">
        <v>45331</v>
      </c>
      <c r="H55" s="516">
        <f t="shared" ca="1" si="7"/>
        <v>9328.1383344461319</v>
      </c>
      <c r="I55" s="518">
        <f t="shared" ca="1" si="8"/>
        <v>128125.56776913087</v>
      </c>
      <c r="J55" s="519">
        <f t="shared" ca="1" si="10"/>
        <v>2328537.6981240315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-23864999.354349148</v>
      </c>
      <c r="W55" s="522">
        <f ca="1">+SUM(U55:V67)</f>
        <v>-405318785.26689601</v>
      </c>
      <c r="Y55" s="514"/>
    </row>
    <row r="56" spans="2:25" ht="17.45" customHeight="1">
      <c r="B56" s="510">
        <v>9</v>
      </c>
      <c r="C56" s="515">
        <f t="shared" ca="1" si="9"/>
        <v>2191083.9920204547</v>
      </c>
      <c r="D56" s="516">
        <f t="shared" ca="1" si="4"/>
        <v>1863864.7784614323</v>
      </c>
      <c r="E56" s="516">
        <f t="shared" ca="1" si="5"/>
        <v>327219.21355902241</v>
      </c>
      <c r="F56" s="516">
        <f t="shared" ca="1" si="6"/>
        <v>343770893.73316693</v>
      </c>
      <c r="G56" s="517">
        <v>45360</v>
      </c>
      <c r="H56" s="516">
        <f t="shared" ca="1" si="7"/>
        <v>9319.3238923071622</v>
      </c>
      <c r="I56" s="518">
        <f t="shared" ca="1" si="8"/>
        <v>119746.14330546062</v>
      </c>
      <c r="J56" s="519">
        <f t="shared" ca="1" si="10"/>
        <v>2320149.4592182222</v>
      </c>
      <c r="O56" s="422">
        <f t="shared" si="11"/>
        <v>29</v>
      </c>
      <c r="Q56" s="513"/>
      <c r="S56" s="412" t="s">
        <v>387</v>
      </c>
      <c r="T56" s="528">
        <f>+H24</f>
        <v>3409285.6220498784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2191083.9920204547</v>
      </c>
      <c r="D57" s="516">
        <f t="shared" ca="1" si="4"/>
        <v>1862092.3410546542</v>
      </c>
      <c r="E57" s="516">
        <f t="shared" ca="1" si="5"/>
        <v>328991.65096580051</v>
      </c>
      <c r="F57" s="516">
        <f t="shared" ca="1" si="6"/>
        <v>343441902.08220112</v>
      </c>
      <c r="G57" s="517">
        <v>45391</v>
      </c>
      <c r="H57" s="516">
        <f t="shared" ca="1" si="7"/>
        <v>9310.4617052732719</v>
      </c>
      <c r="I57" s="518">
        <f t="shared" ca="1" si="8"/>
        <v>127882.77246873808</v>
      </c>
      <c r="J57" s="519">
        <f t="shared" ca="1" si="10"/>
        <v>2328277.2261944665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-68172628.074807554</v>
      </c>
      <c r="W57" s="523"/>
      <c r="Y57" s="514"/>
    </row>
    <row r="58" spans="2:25" ht="17.45" customHeight="1">
      <c r="B58" s="510">
        <v>11</v>
      </c>
      <c r="C58" s="515">
        <f t="shared" ca="1" si="9"/>
        <v>2191083.9920204547</v>
      </c>
      <c r="D58" s="516">
        <f t="shared" ca="1" si="4"/>
        <v>1860310.3029452562</v>
      </c>
      <c r="E58" s="516">
        <f t="shared" ca="1" si="5"/>
        <v>330773.68907519849</v>
      </c>
      <c r="F58" s="516">
        <f t="shared" ca="1" si="6"/>
        <v>343111128.39312595</v>
      </c>
      <c r="G58" s="517">
        <v>45421</v>
      </c>
      <c r="H58" s="516">
        <f t="shared" ca="1" si="7"/>
        <v>9301.5515147262813</v>
      </c>
      <c r="I58" s="518">
        <f t="shared" ca="1" si="8"/>
        <v>123639.08474959238</v>
      </c>
      <c r="J58" s="519">
        <f t="shared" ca="1" si="10"/>
        <v>2324024.6282847733</v>
      </c>
      <c r="O58" s="422">
        <f t="shared" si="11"/>
        <v>30</v>
      </c>
      <c r="Q58" s="513"/>
      <c r="S58" s="412" t="s">
        <v>437</v>
      </c>
      <c r="T58" s="529">
        <f>+H36</f>
        <v>592135.55360794638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2191083.9920204547</v>
      </c>
      <c r="D59" s="516">
        <f t="shared" ca="1" si="4"/>
        <v>1858518.6121294324</v>
      </c>
      <c r="E59" s="516">
        <f t="shared" ca="1" si="5"/>
        <v>332565.37989102234</v>
      </c>
      <c r="F59" s="516">
        <f t="shared" ca="1" si="6"/>
        <v>342778563.01323491</v>
      </c>
      <c r="G59" s="517">
        <v>45452</v>
      </c>
      <c r="H59" s="516">
        <f t="shared" ca="1" si="7"/>
        <v>9292.5930606471611</v>
      </c>
      <c r="I59" s="518">
        <f t="shared" ca="1" si="8"/>
        <v>127637.33976224283</v>
      </c>
      <c r="J59" s="519">
        <f t="shared" ca="1" si="10"/>
        <v>2328013.9248433448</v>
      </c>
      <c r="O59" s="422">
        <f t="shared" si="11"/>
        <v>31</v>
      </c>
      <c r="Q59" s="513"/>
      <c r="S59" s="412" t="s">
        <v>438</v>
      </c>
      <c r="T59" s="526">
        <f ca="1">+H29*0.4</f>
        <v>9146811.3142217044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2191083.9920204547</v>
      </c>
      <c r="D60" s="516">
        <f t="shared" ca="1" si="4"/>
        <v>1856717.2163216891</v>
      </c>
      <c r="E60" s="516">
        <f t="shared" ca="1" si="5"/>
        <v>334366.77569876565</v>
      </c>
      <c r="F60" s="516">
        <f t="shared" ca="1" si="6"/>
        <v>342444196.23753613</v>
      </c>
      <c r="G60" s="517">
        <v>45482</v>
      </c>
      <c r="H60" s="516">
        <f t="shared" ca="1" si="7"/>
        <v>9283.586081608446</v>
      </c>
      <c r="I60" s="518">
        <f t="shared" ca="1" si="8"/>
        <v>123400.28268476456</v>
      </c>
      <c r="J60" s="519">
        <f t="shared" ca="1" si="10"/>
        <v>2323767.8607868277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2191083.9920204547</v>
      </c>
      <c r="D61" s="516">
        <f t="shared" ca="1" si="4"/>
        <v>1854906.0629533208</v>
      </c>
      <c r="E61" s="516">
        <f t="shared" ca="1" si="5"/>
        <v>336177.92906713393</v>
      </c>
      <c r="F61" s="516">
        <f t="shared" ca="1" si="6"/>
        <v>342108018.308469</v>
      </c>
      <c r="G61" s="517">
        <v>45513</v>
      </c>
      <c r="H61" s="516">
        <f t="shared" ca="1" si="7"/>
        <v>9274.5303147666036</v>
      </c>
      <c r="I61" s="518">
        <f t="shared" ca="1" si="8"/>
        <v>127389.24100036341</v>
      </c>
      <c r="J61" s="519">
        <f t="shared" ca="1" si="10"/>
        <v>2327747.7633355851</v>
      </c>
      <c r="O61" s="422">
        <f t="shared" si="11"/>
        <v>31</v>
      </c>
      <c r="Q61" s="513"/>
      <c r="S61" s="412" t="s">
        <v>440</v>
      </c>
      <c r="T61" s="526">
        <f ca="1">+H30</f>
        <v>5199797.9107817803</v>
      </c>
      <c r="U61" s="514"/>
      <c r="V61" s="522">
        <f ca="1">-SUM(T61:T63)*D4</f>
        <v>-189135647.68998355</v>
      </c>
      <c r="W61" s="523"/>
      <c r="Y61" s="514"/>
    </row>
    <row r="62" spans="2:25" ht="17.45" customHeight="1">
      <c r="B62" s="510">
        <v>15</v>
      </c>
      <c r="C62" s="515">
        <f t="shared" ca="1" si="9"/>
        <v>2191083.9920204547</v>
      </c>
      <c r="D62" s="516">
        <f t="shared" ca="1" si="4"/>
        <v>1853085.0991708739</v>
      </c>
      <c r="E62" s="516">
        <f t="shared" ca="1" si="5"/>
        <v>337998.89284958085</v>
      </c>
      <c r="F62" s="516">
        <f t="shared" ca="1" si="6"/>
        <v>341770019.41561943</v>
      </c>
      <c r="G62" s="517">
        <v>45544</v>
      </c>
      <c r="H62" s="516">
        <f t="shared" ca="1" si="7"/>
        <v>9265.4254958543697</v>
      </c>
      <c r="I62" s="518">
        <f t="shared" ca="1" si="8"/>
        <v>127264.18281075046</v>
      </c>
      <c r="J62" s="519">
        <f t="shared" ca="1" si="10"/>
        <v>2327613.6003270596</v>
      </c>
      <c r="O62" s="422">
        <f t="shared" si="11"/>
        <v>31</v>
      </c>
      <c r="Q62" s="513"/>
      <c r="S62" s="412" t="s">
        <v>441</v>
      </c>
      <c r="T62" s="526">
        <f ca="1">+H37</f>
        <v>20939580.33064444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2191083.9920204547</v>
      </c>
      <c r="D63" s="516">
        <f t="shared" ca="1" si="4"/>
        <v>1851254.2718346054</v>
      </c>
      <c r="E63" s="516">
        <f t="shared" ca="1" si="5"/>
        <v>339829.72018584935</v>
      </c>
      <c r="F63" s="516">
        <f t="shared" ca="1" si="6"/>
        <v>341430189.69543356</v>
      </c>
      <c r="G63" s="517">
        <v>45574</v>
      </c>
      <c r="H63" s="516">
        <f t="shared" ca="1" si="7"/>
        <v>9256.2713591730262</v>
      </c>
      <c r="I63" s="518">
        <f t="shared" ca="1" si="8"/>
        <v>123037.206989623</v>
      </c>
      <c r="J63" s="519">
        <f t="shared" ca="1" si="10"/>
        <v>2323377.470369251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2191083.9920204547</v>
      </c>
      <c r="D64" s="516">
        <f t="shared" ca="1" si="4"/>
        <v>1849413.5275169318</v>
      </c>
      <c r="E64" s="516">
        <f t="shared" ca="1" si="5"/>
        <v>341670.46450352296</v>
      </c>
      <c r="F64" s="516">
        <f t="shared" ca="1" si="6"/>
        <v>341088519.23093003</v>
      </c>
      <c r="G64" s="517">
        <v>45605</v>
      </c>
      <c r="H64" s="516">
        <f t="shared" ca="1" si="7"/>
        <v>9247.0676375846597</v>
      </c>
      <c r="I64" s="518">
        <f t="shared" ca="1" si="8"/>
        <v>127012.03056670127</v>
      </c>
      <c r="J64" s="519">
        <f t="shared" ca="1" si="10"/>
        <v>2327343.0902247406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-5799236.3099930407</v>
      </c>
      <c r="W64" s="523"/>
      <c r="Y64" s="514"/>
    </row>
    <row r="65" spans="2:25" ht="17.45" customHeight="1">
      <c r="B65" s="510">
        <v>18</v>
      </c>
      <c r="C65" s="515">
        <f t="shared" ca="1" si="9"/>
        <v>2191083.9920204547</v>
      </c>
      <c r="D65" s="516">
        <f t="shared" ca="1" si="4"/>
        <v>1847562.812500871</v>
      </c>
      <c r="E65" s="516">
        <f t="shared" ca="1" si="5"/>
        <v>343521.1795195837</v>
      </c>
      <c r="F65" s="516">
        <f t="shared" ca="1" si="6"/>
        <v>340744998.05141044</v>
      </c>
      <c r="G65" s="517">
        <v>45635</v>
      </c>
      <c r="H65" s="516">
        <f t="shared" ca="1" si="7"/>
        <v>9237.8140625043543</v>
      </c>
      <c r="I65" s="518">
        <f t="shared" ca="1" si="8"/>
        <v>122791.8669231348</v>
      </c>
      <c r="J65" s="519">
        <f t="shared" ca="1" si="10"/>
        <v>2323113.6730060941</v>
      </c>
      <c r="O65" s="422">
        <f t="shared" si="11"/>
        <v>30</v>
      </c>
      <c r="Q65" s="513"/>
      <c r="S65" s="412" t="s">
        <v>444</v>
      </c>
      <c r="T65" s="526">
        <f ca="1">+H35</f>
        <v>828462.32999900577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2191083.9920204547</v>
      </c>
      <c r="D66" s="516">
        <f t="shared" ca="1" si="4"/>
        <v>1845702.0727784734</v>
      </c>
      <c r="E66" s="516">
        <f t="shared" ca="1" si="5"/>
        <v>345381.91924198135</v>
      </c>
      <c r="F66" s="516">
        <f t="shared" ca="1" si="6"/>
        <v>340399616.13216847</v>
      </c>
      <c r="G66" s="517">
        <v>45666</v>
      </c>
      <c r="H66" s="516">
        <f t="shared" ca="1" si="7"/>
        <v>9228.5103638923665</v>
      </c>
      <c r="I66" s="518">
        <f t="shared" ca="1" si="8"/>
        <v>126757.13927512467</v>
      </c>
      <c r="J66" s="530">
        <f t="shared" ca="1" si="10"/>
        <v>2327069.6416594717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2191083.9920204547</v>
      </c>
      <c r="D67" s="516">
        <f t="shared" ca="1" si="4"/>
        <v>1843831.254049246</v>
      </c>
      <c r="E67" s="516">
        <f t="shared" ca="1" si="5"/>
        <v>347252.73797120876</v>
      </c>
      <c r="F67" s="516">
        <f t="shared" ca="1" si="6"/>
        <v>340052363.39419729</v>
      </c>
      <c r="G67" s="517">
        <v>45697</v>
      </c>
      <c r="H67" s="516">
        <f t="shared" ca="1" si="7"/>
        <v>9219.1562702462306</v>
      </c>
      <c r="I67" s="518">
        <f t="shared" ca="1" si="8"/>
        <v>126628.65720116664</v>
      </c>
      <c r="J67" s="530">
        <f t="shared" ca="1" si="10"/>
        <v>2326931.8054918675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3186393.5769192544</v>
      </c>
      <c r="U67" s="514"/>
      <c r="V67" s="522">
        <f ca="1">-SUM(T67:T68)*D4</f>
        <v>-118346273.83776268</v>
      </c>
      <c r="W67" s="523"/>
      <c r="Y67" s="514"/>
    </row>
    <row r="68" spans="2:25" ht="17.45" customHeight="1">
      <c r="B68" s="510">
        <v>21</v>
      </c>
      <c r="C68" s="515">
        <f t="shared" ca="1" si="9"/>
        <v>2191083.9920204547</v>
      </c>
      <c r="D68" s="516">
        <f t="shared" ca="1" si="4"/>
        <v>1841950.3017185687</v>
      </c>
      <c r="E68" s="516">
        <f t="shared" ca="1" si="5"/>
        <v>349133.69030188606</v>
      </c>
      <c r="F68" s="516">
        <f t="shared" ca="1" si="6"/>
        <v>339703229.70389539</v>
      </c>
      <c r="G68" s="517">
        <v>45725</v>
      </c>
      <c r="H68" s="516">
        <f t="shared" ca="1" si="7"/>
        <v>9209.7515085928426</v>
      </c>
      <c r="I68" s="518">
        <f t="shared" ca="1" si="8"/>
        <v>114257.59410045028</v>
      </c>
      <c r="J68" s="530">
        <f t="shared" ca="1" si="10"/>
        <v>2314551.3376294975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13720216.971332556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2191083.9920204547</v>
      </c>
      <c r="D69" s="516">
        <f t="shared" ca="1" si="4"/>
        <v>1840059.1608961001</v>
      </c>
      <c r="E69" s="516">
        <f t="shared" ca="1" si="5"/>
        <v>351024.83112435462</v>
      </c>
      <c r="F69" s="516">
        <f t="shared" ca="1" si="6"/>
        <v>339352204.87277102</v>
      </c>
      <c r="G69" s="517">
        <v>45756</v>
      </c>
      <c r="H69" s="516">
        <f t="shared" ca="1" si="7"/>
        <v>9200.2958044805</v>
      </c>
      <c r="I69" s="518">
        <f t="shared" ca="1" si="8"/>
        <v>126369.60144984907</v>
      </c>
      <c r="J69" s="530">
        <f t="shared" ca="1" si="10"/>
        <v>2326653.8892747844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2191083.9920204547</v>
      </c>
      <c r="D70" s="516">
        <f t="shared" ca="1" si="4"/>
        <v>1838157.7763941765</v>
      </c>
      <c r="E70" s="516">
        <f t="shared" ca="1" si="5"/>
        <v>352926.21562627819</v>
      </c>
      <c r="F70" s="516">
        <f t="shared" ca="1" si="6"/>
        <v>338999278.65714473</v>
      </c>
      <c r="G70" s="517">
        <v>45786</v>
      </c>
      <c r="H70" s="516">
        <f t="shared" ca="1" si="7"/>
        <v>9190.7888819708824</v>
      </c>
      <c r="I70" s="518">
        <f t="shared" ca="1" si="8"/>
        <v>122166.79375419756</v>
      </c>
      <c r="J70" s="530">
        <f t="shared" ca="1" si="10"/>
        <v>2322441.5746566234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2191083.9920204547</v>
      </c>
      <c r="D71" s="516">
        <f t="shared" ca="1" si="4"/>
        <v>1836246.0927262006</v>
      </c>
      <c r="E71" s="516">
        <f t="shared" ca="1" si="5"/>
        <v>354837.89929425414</v>
      </c>
      <c r="F71" s="516">
        <f t="shared" ca="1" si="6"/>
        <v>338644440.75785047</v>
      </c>
      <c r="G71" s="517">
        <v>45817</v>
      </c>
      <c r="H71" s="516">
        <f t="shared" ca="1" si="7"/>
        <v>9181.2304636310037</v>
      </c>
      <c r="I71" s="518">
        <f t="shared" ca="1" si="8"/>
        <v>126107.73166045782</v>
      </c>
      <c r="J71" s="530">
        <f t="shared" ca="1" si="10"/>
        <v>2326372.9541445435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2191083.9920204547</v>
      </c>
      <c r="D72" s="516">
        <f t="shared" ca="1" si="4"/>
        <v>1834324.0541050234</v>
      </c>
      <c r="E72" s="516">
        <f t="shared" ca="1" si="5"/>
        <v>356759.93791543134</v>
      </c>
      <c r="F72" s="516">
        <f t="shared" ca="1" si="6"/>
        <v>338287680.81993502</v>
      </c>
      <c r="G72" s="517">
        <v>45847</v>
      </c>
      <c r="H72" s="516">
        <f t="shared" ca="1" si="7"/>
        <v>9171.6202705251162</v>
      </c>
      <c r="I72" s="518">
        <f t="shared" ca="1" si="8"/>
        <v>121911.99867282616</v>
      </c>
      <c r="J72" s="530">
        <f t="shared" ca="1" si="10"/>
        <v>2322167.610963806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2191083.9920204547</v>
      </c>
      <c r="D73" s="516">
        <f t="shared" ca="1" si="4"/>
        <v>1832391.6044413147</v>
      </c>
      <c r="E73" s="516">
        <f t="shared" ca="1" si="5"/>
        <v>358692.38757914002</v>
      </c>
      <c r="F73" s="516">
        <f t="shared" ca="1" si="6"/>
        <v>337928988.43235588</v>
      </c>
      <c r="G73" s="517">
        <v>45878</v>
      </c>
      <c r="H73" s="516">
        <f t="shared" ca="1" si="7"/>
        <v>9161.9580222065742</v>
      </c>
      <c r="I73" s="518">
        <f t="shared" ca="1" si="8"/>
        <v>125843.01726501582</v>
      </c>
      <c r="J73" s="530">
        <f t="shared" ca="1" si="10"/>
        <v>2326088.967307677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2191083.9920204547</v>
      </c>
      <c r="D74" s="516">
        <f t="shared" ca="1" si="4"/>
        <v>1830448.6873419278</v>
      </c>
      <c r="E74" s="516">
        <f t="shared" ca="1" si="5"/>
        <v>360635.30467852694</v>
      </c>
      <c r="F74" s="516">
        <f t="shared" ca="1" si="6"/>
        <v>337568353.12767738</v>
      </c>
      <c r="G74" s="517">
        <v>45909</v>
      </c>
      <c r="H74" s="516">
        <f t="shared" ca="1" si="7"/>
        <v>9152.2434367096394</v>
      </c>
      <c r="I74" s="518">
        <f t="shared" ca="1" si="8"/>
        <v>125709.58369683637</v>
      </c>
      <c r="J74" s="530">
        <f t="shared" ca="1" si="10"/>
        <v>2325945.8191540008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2191083.9920204547</v>
      </c>
      <c r="D75" s="516">
        <f t="shared" ca="1" si="4"/>
        <v>1828495.2461082526</v>
      </c>
      <c r="E75" s="516">
        <f t="shared" ca="1" si="5"/>
        <v>362588.74591220217</v>
      </c>
      <c r="F75" s="516">
        <f t="shared" ca="1" si="6"/>
        <v>337205764.38176519</v>
      </c>
      <c r="G75" s="517">
        <v>45939</v>
      </c>
      <c r="H75" s="516">
        <f t="shared" ca="1" si="7"/>
        <v>9142.4762305412623</v>
      </c>
      <c r="I75" s="518">
        <f t="shared" ca="1" si="8"/>
        <v>121524.60712596384</v>
      </c>
      <c r="J75" s="530">
        <f t="shared" ca="1" si="10"/>
        <v>2321751.07537696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2191083.9920204547</v>
      </c>
      <c r="D76" s="516">
        <f t="shared" ca="1" si="4"/>
        <v>1826531.2237345616</v>
      </c>
      <c r="E76" s="516">
        <f t="shared" ca="1" si="5"/>
        <v>364552.76828589314</v>
      </c>
      <c r="F76" s="516">
        <f t="shared" ca="1" si="6"/>
        <v>336841211.61347932</v>
      </c>
      <c r="G76" s="517">
        <v>45970</v>
      </c>
      <c r="H76" s="516">
        <f t="shared" ca="1" si="7"/>
        <v>9132.6561186728086</v>
      </c>
      <c r="I76" s="518">
        <f t="shared" ca="1" si="8"/>
        <v>125440.54435001663</v>
      </c>
      <c r="J76" s="530">
        <f t="shared" ca="1" si="10"/>
        <v>2325657.1924891444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2191083.9920204547</v>
      </c>
      <c r="D77" s="516">
        <f t="shared" ca="1" si="4"/>
        <v>1824556.5629063463</v>
      </c>
      <c r="E77" s="516">
        <f t="shared" ca="1" si="5"/>
        <v>366527.42911410844</v>
      </c>
      <c r="F77" s="516">
        <f t="shared" ca="1" si="6"/>
        <v>336474684.18436521</v>
      </c>
      <c r="G77" s="517">
        <v>46000</v>
      </c>
      <c r="H77" s="516">
        <f t="shared" ca="1" si="7"/>
        <v>9122.7828145317308</v>
      </c>
      <c r="I77" s="518">
        <f t="shared" ca="1" si="8"/>
        <v>121262.83618085254</v>
      </c>
      <c r="J77" s="530">
        <f t="shared" ca="1" si="10"/>
        <v>2321469.611015839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2191083.9920204547</v>
      </c>
      <c r="D78" s="516">
        <f t="shared" ca="1" si="4"/>
        <v>1822571.2059986449</v>
      </c>
      <c r="E78" s="516">
        <f t="shared" ca="1" si="5"/>
        <v>368512.78602180979</v>
      </c>
      <c r="F78" s="516">
        <f t="shared" ca="1" si="6"/>
        <v>336106171.39834338</v>
      </c>
      <c r="G78" s="517">
        <v>46031</v>
      </c>
      <c r="H78" s="516">
        <f t="shared" ca="1" si="7"/>
        <v>9112.8560299932251</v>
      </c>
      <c r="I78" s="518">
        <f t="shared" ca="1" si="8"/>
        <v>125168.58251658385</v>
      </c>
      <c r="J78" s="530">
        <f t="shared" ca="1" si="10"/>
        <v>2325365.4305670317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2191083.9920204547</v>
      </c>
      <c r="D79" s="516">
        <f t="shared" ca="1" si="4"/>
        <v>1820575.09507436</v>
      </c>
      <c r="E79" s="516">
        <f t="shared" ca="1" si="5"/>
        <v>370508.8969460947</v>
      </c>
      <c r="F79" s="516">
        <f t="shared" ca="1" si="6"/>
        <v>335735662.50139731</v>
      </c>
      <c r="G79" s="517">
        <v>46062</v>
      </c>
      <c r="H79" s="516">
        <f t="shared" ca="1" si="7"/>
        <v>9102.8754753718003</v>
      </c>
      <c r="I79" s="518">
        <f t="shared" ca="1" si="8"/>
        <v>125031.49576018372</v>
      </c>
      <c r="J79" s="530">
        <f t="shared" ca="1" si="10"/>
        <v>2325218.3632560102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2191083.9920204547</v>
      </c>
      <c r="D80" s="516">
        <f t="shared" ca="1" si="4"/>
        <v>1818568.1718825689</v>
      </c>
      <c r="E80" s="516">
        <f t="shared" ca="1" si="5"/>
        <v>372515.82013788586</v>
      </c>
      <c r="F80" s="516">
        <f t="shared" ca="1" si="6"/>
        <v>335363146.68125945</v>
      </c>
      <c r="G80" s="517">
        <v>46090</v>
      </c>
      <c r="H80" s="516">
        <f t="shared" ca="1" si="7"/>
        <v>9092.840859412845</v>
      </c>
      <c r="I80" s="518">
        <f t="shared" ca="1" si="8"/>
        <v>112807.18260046949</v>
      </c>
      <c r="J80" s="530">
        <f t="shared" ca="1" si="10"/>
        <v>2312984.0154803367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2191083.9920204547</v>
      </c>
      <c r="D81" s="516">
        <f t="shared" ca="1" si="4"/>
        <v>1816550.377856822</v>
      </c>
      <c r="E81" s="516">
        <f t="shared" ca="1" si="5"/>
        <v>374533.61416363274</v>
      </c>
      <c r="F81" s="516">
        <f t="shared" ca="1" si="6"/>
        <v>334988613.06709582</v>
      </c>
      <c r="G81" s="517">
        <v>46121</v>
      </c>
      <c r="H81" s="516">
        <f t="shared" ca="1" si="7"/>
        <v>9082.7518892841108</v>
      </c>
      <c r="I81" s="518">
        <f t="shared" ca="1" si="8"/>
        <v>124755.0905654285</v>
      </c>
      <c r="J81" s="530">
        <f t="shared" ca="1" si="10"/>
        <v>2324921.8344751676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2191083.9920204547</v>
      </c>
      <c r="D82" s="516">
        <f t="shared" ca="1" si="4"/>
        <v>1814521.6541134357</v>
      </c>
      <c r="E82" s="516">
        <f t="shared" ca="1" si="5"/>
        <v>376562.33790701907</v>
      </c>
      <c r="F82" s="516">
        <f t="shared" ca="1" si="6"/>
        <v>334612050.7291888</v>
      </c>
      <c r="G82" s="517">
        <v>46151</v>
      </c>
      <c r="H82" s="516">
        <f t="shared" ca="1" si="7"/>
        <v>9072.6082705671779</v>
      </c>
      <c r="I82" s="518">
        <f t="shared" ca="1" si="8"/>
        <v>120595.90070415447</v>
      </c>
      <c r="J82" s="530">
        <f t="shared" ca="1" si="10"/>
        <v>2320752.5009951764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2191083.9920204547</v>
      </c>
      <c r="D83" s="516">
        <f t="shared" ca="1" si="4"/>
        <v>1812481.9414497728</v>
      </c>
      <c r="E83" s="516">
        <f t="shared" ca="1" si="5"/>
        <v>378602.05057068192</v>
      </c>
      <c r="F83" s="516">
        <f t="shared" ca="1" si="6"/>
        <v>334233448.67861813</v>
      </c>
      <c r="G83" s="517">
        <v>46182</v>
      </c>
      <c r="H83" s="516">
        <f t="shared" ca="1" si="7"/>
        <v>9062.4097072488639</v>
      </c>
      <c r="I83" s="518">
        <f t="shared" ca="1" si="8"/>
        <v>124475.68287125822</v>
      </c>
      <c r="J83" s="530">
        <f t="shared" ca="1" si="10"/>
        <v>2324622.0845989618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2191083.9920204547</v>
      </c>
      <c r="D84" s="516">
        <f t="shared" ca="1" si="4"/>
        <v>1810431.180342515</v>
      </c>
      <c r="E84" s="516">
        <f t="shared" ca="1" si="5"/>
        <v>380652.81167793972</v>
      </c>
      <c r="F84" s="516">
        <f t="shared" ca="1" si="6"/>
        <v>333852795.8669402</v>
      </c>
      <c r="G84" s="517">
        <v>46212</v>
      </c>
      <c r="H84" s="516">
        <f t="shared" ca="1" si="7"/>
        <v>9052.1559017125746</v>
      </c>
      <c r="I84" s="518">
        <f t="shared" ca="1" si="8"/>
        <v>120324.04152430252</v>
      </c>
      <c r="J84" s="530">
        <f t="shared" ca="1" si="10"/>
        <v>2320460.1894464698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2191083.9920204547</v>
      </c>
      <c r="D85" s="516">
        <f t="shared" ca="1" si="4"/>
        <v>1808369.3109459262</v>
      </c>
      <c r="E85" s="516">
        <f t="shared" ca="1" si="5"/>
        <v>382714.68107452849</v>
      </c>
      <c r="F85" s="516">
        <f t="shared" ca="1" si="6"/>
        <v>333470081.1858657</v>
      </c>
      <c r="G85" s="517">
        <v>46243</v>
      </c>
      <c r="H85" s="516">
        <f t="shared" ca="1" si="7"/>
        <v>9041.846554729631</v>
      </c>
      <c r="I85" s="518">
        <f t="shared" ca="1" si="8"/>
        <v>124193.24006250175</v>
      </c>
      <c r="J85" s="530">
        <f t="shared" ca="1" si="10"/>
        <v>2324319.0786376861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2191083.9920204547</v>
      </c>
      <c r="D86" s="516">
        <f t="shared" ca="1" si="4"/>
        <v>1806296.273090106</v>
      </c>
      <c r="E86" s="516">
        <f t="shared" ca="1" si="5"/>
        <v>384787.71893034875</v>
      </c>
      <c r="F86" s="516">
        <f t="shared" ca="1" si="6"/>
        <v>333085293.46693534</v>
      </c>
      <c r="G86" s="517">
        <v>46274</v>
      </c>
      <c r="H86" s="516">
        <f t="shared" ca="1" si="7"/>
        <v>9031.4813654505306</v>
      </c>
      <c r="I86" s="518">
        <f t="shared" ca="1" si="8"/>
        <v>124050.87020114202</v>
      </c>
      <c r="J86" s="530">
        <f t="shared" ca="1" si="10"/>
        <v>2324166.3435870474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2191083.9920204547</v>
      </c>
      <c r="D87" s="516">
        <f t="shared" ca="1" si="4"/>
        <v>1804212.0062792331</v>
      </c>
      <c r="E87" s="516">
        <f t="shared" ca="1" si="5"/>
        <v>386871.98574122158</v>
      </c>
      <c r="F87" s="516">
        <f t="shared" ca="1" si="6"/>
        <v>332698421.48119414</v>
      </c>
      <c r="G87" s="517">
        <v>46304</v>
      </c>
      <c r="H87" s="516">
        <f t="shared" ca="1" si="7"/>
        <v>9021.0600313961659</v>
      </c>
      <c r="I87" s="518">
        <f t="shared" ca="1" si="8"/>
        <v>119910.70564809671</v>
      </c>
      <c r="J87" s="530">
        <f t="shared" ca="1" si="10"/>
        <v>2320015.7576999478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2191083.9920204547</v>
      </c>
      <c r="D88" s="516">
        <f t="shared" ca="1" si="4"/>
        <v>1802116.4496898015</v>
      </c>
      <c r="E88" s="516">
        <f t="shared" ca="1" si="5"/>
        <v>388967.54233065317</v>
      </c>
      <c r="F88" s="516">
        <f t="shared" ca="1" si="6"/>
        <v>332309453.93886346</v>
      </c>
      <c r="G88" s="517">
        <v>46335</v>
      </c>
      <c r="H88" s="516">
        <f t="shared" ca="1" si="7"/>
        <v>9010.5822484490072</v>
      </c>
      <c r="I88" s="518">
        <f t="shared" ca="1" si="8"/>
        <v>123763.81279100421</v>
      </c>
      <c r="J88" s="530">
        <f t="shared" ca="1" si="10"/>
        <v>2323858.3870599079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2191083.9920204547</v>
      </c>
      <c r="D89" s="516">
        <f t="shared" ca="1" si="4"/>
        <v>1800009.5421688438</v>
      </c>
      <c r="E89" s="516">
        <f t="shared" ca="1" si="5"/>
        <v>391074.44985161093</v>
      </c>
      <c r="F89" s="516">
        <f t="shared" ca="1" si="6"/>
        <v>331918379.48901182</v>
      </c>
      <c r="G89" s="517">
        <v>46365</v>
      </c>
      <c r="H89" s="516">
        <f t="shared" ca="1" si="7"/>
        <v>9000.0477108442192</v>
      </c>
      <c r="I89" s="518">
        <f t="shared" ca="1" si="8"/>
        <v>119631.40341799083</v>
      </c>
      <c r="J89" s="530">
        <f t="shared" ca="1" si="10"/>
        <v>2319715.44314929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2191083.9920204547</v>
      </c>
      <c r="D90" s="516">
        <f t="shared" ca="1" si="4"/>
        <v>1797891.2222321474</v>
      </c>
      <c r="E90" s="516">
        <f t="shared" ca="1" si="5"/>
        <v>393192.76978830737</v>
      </c>
      <c r="F90" s="516">
        <f t="shared" ca="1" si="6"/>
        <v>331525186.7192235</v>
      </c>
      <c r="G90" s="517">
        <v>46396</v>
      </c>
      <c r="H90" s="516">
        <f t="shared" ca="1" si="7"/>
        <v>8989.4561111607363</v>
      </c>
      <c r="I90" s="518">
        <f t="shared" ca="1" si="8"/>
        <v>123473.63716991238</v>
      </c>
      <c r="J90" s="530">
        <f t="shared" ca="1" si="10"/>
        <v>2323547.0853015278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2191083.9920204547</v>
      </c>
      <c r="D91" s="516">
        <f t="shared" ca="1" si="4"/>
        <v>1795761.4280624606</v>
      </c>
      <c r="E91" s="516">
        <f t="shared" ca="1" si="5"/>
        <v>395322.56395799411</v>
      </c>
      <c r="F91" s="516">
        <f t="shared" ca="1" si="6"/>
        <v>331129864.15526551</v>
      </c>
      <c r="G91" s="517">
        <v>46427</v>
      </c>
      <c r="H91" s="516">
        <f t="shared" ca="1" si="7"/>
        <v>8978.8071403123031</v>
      </c>
      <c r="I91" s="518">
        <f t="shared" ca="1" si="8"/>
        <v>123327.36945955112</v>
      </c>
      <c r="J91" s="530">
        <f t="shared" ca="1" si="10"/>
        <v>2323390.1686203182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2191083.9920204547</v>
      </c>
      <c r="D92" s="516">
        <f t="shared" ca="1" si="4"/>
        <v>1793620.0975076882</v>
      </c>
      <c r="E92" s="516">
        <f t="shared" ca="1" si="5"/>
        <v>397463.89451276651</v>
      </c>
      <c r="F92" s="516">
        <f t="shared" ca="1" si="6"/>
        <v>330732400.26075274</v>
      </c>
      <c r="G92" s="517">
        <v>46455</v>
      </c>
      <c r="H92" s="516">
        <f t="shared" ca="1" si="7"/>
        <v>8968.1004875384406</v>
      </c>
      <c r="I92" s="518">
        <f t="shared" ca="1" si="8"/>
        <v>111259.6343561692</v>
      </c>
      <c r="J92" s="530">
        <f t="shared" ca="1" si="10"/>
        <v>2311311.7268641624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2191083.9920204547</v>
      </c>
      <c r="D93" s="516">
        <f t="shared" ca="1" si="4"/>
        <v>1791467.1680790775</v>
      </c>
      <c r="E93" s="516">
        <f t="shared" ca="1" si="5"/>
        <v>399616.82394137722</v>
      </c>
      <c r="F93" s="516">
        <f t="shared" ca="1" si="6"/>
        <v>330332783.43681139</v>
      </c>
      <c r="G93" s="517">
        <v>46486</v>
      </c>
      <c r="H93" s="516">
        <f t="shared" ca="1" si="7"/>
        <v>8957.335840395388</v>
      </c>
      <c r="I93" s="518">
        <f t="shared" ca="1" si="8"/>
        <v>123032.452897</v>
      </c>
      <c r="J93" s="530">
        <f t="shared" ca="1" si="10"/>
        <v>2323073.78075785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2191083.9920204547</v>
      </c>
      <c r="D94" s="516">
        <f t="shared" ca="1" si="4"/>
        <v>1789302.576949395</v>
      </c>
      <c r="E94" s="516">
        <f t="shared" ca="1" si="5"/>
        <v>401781.41507105972</v>
      </c>
      <c r="F94" s="516">
        <f t="shared" ca="1" si="6"/>
        <v>329931002.02174032</v>
      </c>
      <c r="G94" s="517">
        <v>46516</v>
      </c>
      <c r="H94" s="516">
        <f t="shared" ca="1" si="7"/>
        <v>8946.512884746975</v>
      </c>
      <c r="I94" s="518">
        <f t="shared" ca="1" si="8"/>
        <v>118919.80203725208</v>
      </c>
      <c r="J94" s="530">
        <f t="shared" ca="1" si="10"/>
        <v>2318950.3069424536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2191083.9920204547</v>
      </c>
      <c r="D95" s="516">
        <f t="shared" ca="1" si="4"/>
        <v>1787126.2609510934</v>
      </c>
      <c r="E95" s="516">
        <f t="shared" ca="1" si="5"/>
        <v>403957.73106936133</v>
      </c>
      <c r="F95" s="516">
        <f t="shared" ca="1" si="6"/>
        <v>329527044.29067093</v>
      </c>
      <c r="G95" s="517">
        <v>46547</v>
      </c>
      <c r="H95" s="516">
        <f t="shared" ca="1" si="7"/>
        <v>8935.6313047554668</v>
      </c>
      <c r="I95" s="518">
        <f t="shared" ca="1" si="8"/>
        <v>122734.33275208739</v>
      </c>
      <c r="J95" s="530">
        <f t="shared" ca="1" si="10"/>
        <v>2322753.9560772972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2191083.9920204547</v>
      </c>
      <c r="D96" s="516">
        <f t="shared" ca="1" si="4"/>
        <v>1784938.1565744677</v>
      </c>
      <c r="E96" s="516">
        <f t="shared" ca="1" si="5"/>
        <v>406145.83544598706</v>
      </c>
      <c r="F96" s="516">
        <f t="shared" ca="1" si="6"/>
        <v>329120898.45522493</v>
      </c>
      <c r="G96" s="517">
        <v>46577</v>
      </c>
      <c r="H96" s="516">
        <f t="shared" ca="1" si="7"/>
        <v>8924.6907828723379</v>
      </c>
      <c r="I96" s="518">
        <f t="shared" ca="1" si="8"/>
        <v>118629.73594464152</v>
      </c>
      <c r="J96" s="530">
        <f t="shared" ca="1" si="10"/>
        <v>2318638.418747969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2191083.9920204547</v>
      </c>
      <c r="D97" s="516">
        <f t="shared" ca="1" si="4"/>
        <v>1782738.1999658018</v>
      </c>
      <c r="E97" s="516">
        <f t="shared" ca="1" si="5"/>
        <v>408345.79205465293</v>
      </c>
      <c r="F97" s="516">
        <f t="shared" ca="1" si="6"/>
        <v>328712552.66317028</v>
      </c>
      <c r="G97" s="517">
        <v>46608</v>
      </c>
      <c r="H97" s="516">
        <f t="shared" ca="1" si="7"/>
        <v>8913.6909998290084</v>
      </c>
      <c r="I97" s="518">
        <f t="shared" ca="1" si="8"/>
        <v>122432.97422534366</v>
      </c>
      <c r="J97" s="530">
        <f t="shared" ca="1" si="10"/>
        <v>2322430.6572456276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2191083.9920204547</v>
      </c>
      <c r="D98" s="516">
        <f t="shared" ca="1" si="4"/>
        <v>1780526.3269255057</v>
      </c>
      <c r="E98" s="516">
        <f t="shared" ca="1" si="5"/>
        <v>410557.66509494907</v>
      </c>
      <c r="F98" s="516">
        <f t="shared" ca="1" si="6"/>
        <v>328301994.99807531</v>
      </c>
      <c r="G98" s="517">
        <v>46639</v>
      </c>
      <c r="H98" s="516">
        <f t="shared" ca="1" si="7"/>
        <v>8902.6316346275289</v>
      </c>
      <c r="I98" s="518">
        <f t="shared" ca="1" si="8"/>
        <v>122281.06959069932</v>
      </c>
      <c r="J98" s="530">
        <f t="shared" ca="1" si="10"/>
        <v>2322267.6932457816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2191083.9920204547</v>
      </c>
      <c r="D99" s="516">
        <f t="shared" ca="1" si="4"/>
        <v>1778302.4729062412</v>
      </c>
      <c r="E99" s="516">
        <f t="shared" ca="1" si="5"/>
        <v>412781.51911421353</v>
      </c>
      <c r="F99" s="516">
        <f t="shared" ca="1" si="6"/>
        <v>327889213.47896111</v>
      </c>
      <c r="G99" s="517">
        <v>46669</v>
      </c>
      <c r="H99" s="516">
        <f t="shared" ca="1" si="7"/>
        <v>8891.5123645312051</v>
      </c>
      <c r="I99" s="518">
        <f t="shared" ca="1" si="8"/>
        <v>118188.7181993071</v>
      </c>
      <c r="J99" s="530">
        <f t="shared" ca="1" si="10"/>
        <v>2318164.2225842932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2191083.9920204547</v>
      </c>
      <c r="D100" s="516">
        <f t="shared" ca="1" si="4"/>
        <v>1776066.5730110395</v>
      </c>
      <c r="E100" s="516">
        <f t="shared" ca="1" si="5"/>
        <v>415017.4190094152</v>
      </c>
      <c r="F100" s="516">
        <f t="shared" ca="1" si="6"/>
        <v>327474196.05995172</v>
      </c>
      <c r="G100" s="517">
        <v>46700</v>
      </c>
      <c r="H100" s="516">
        <f t="shared" ca="1" si="7"/>
        <v>8880.3328650551975</v>
      </c>
      <c r="I100" s="518">
        <f t="shared" ca="1" si="8"/>
        <v>121974.78741417351</v>
      </c>
      <c r="J100" s="530">
        <f t="shared" ca="1" si="10"/>
        <v>2321939.1122996835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2191083.9920204547</v>
      </c>
      <c r="D101" s="516">
        <f t="shared" ca="1" si="4"/>
        <v>1773818.5619914052</v>
      </c>
      <c r="E101" s="516">
        <f t="shared" ca="1" si="5"/>
        <v>417265.43002904952</v>
      </c>
      <c r="F101" s="516">
        <f t="shared" ca="1" si="6"/>
        <v>327056930.62992269</v>
      </c>
      <c r="G101" s="517">
        <v>46730</v>
      </c>
      <c r="H101" s="516">
        <f t="shared" ca="1" si="7"/>
        <v>8869.0928099570265</v>
      </c>
      <c r="I101" s="518">
        <f t="shared" ca="1" si="8"/>
        <v>117890.71058158261</v>
      </c>
      <c r="J101" s="530">
        <f t="shared" ca="1" si="10"/>
        <v>2317843.7954119942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2191083.9920204547</v>
      </c>
      <c r="D102" s="516">
        <f t="shared" ca="1" si="4"/>
        <v>1771558.3742454145</v>
      </c>
      <c r="E102" s="516">
        <f t="shared" ca="1" si="5"/>
        <v>419525.61777504021</v>
      </c>
      <c r="F102" s="516">
        <f t="shared" ca="1" si="6"/>
        <v>326637405.01214767</v>
      </c>
      <c r="G102" s="517">
        <v>46761</v>
      </c>
      <c r="H102" s="516">
        <f t="shared" ca="1" si="7"/>
        <v>8857.791871227073</v>
      </c>
      <c r="I102" s="518">
        <f t="shared" ca="1" si="8"/>
        <v>121665.17819433124</v>
      </c>
      <c r="J102" s="530">
        <f t="shared" ca="1" si="10"/>
        <v>2321606.9620860126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2191083.9920204547</v>
      </c>
      <c r="D103" s="516">
        <f t="shared" ca="1" si="4"/>
        <v>1769285.9438157999</v>
      </c>
      <c r="E103" s="516">
        <f t="shared" ca="1" si="5"/>
        <v>421798.04820465483</v>
      </c>
      <c r="F103" s="516">
        <f t="shared" ca="1" si="6"/>
        <v>326215606.963943</v>
      </c>
      <c r="G103" s="517">
        <v>46792</v>
      </c>
      <c r="H103" s="516">
        <f t="shared" ca="1" si="7"/>
        <v>8846.4297190790003</v>
      </c>
      <c r="I103" s="518">
        <f t="shared" ca="1" si="8"/>
        <v>121509.11466451891</v>
      </c>
      <c r="J103" s="530">
        <f t="shared" ca="1" si="10"/>
        <v>2321439.5364040523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2191083.9920204547</v>
      </c>
      <c r="D104" s="516">
        <f t="shared" ca="1" si="4"/>
        <v>1767001.2043880248</v>
      </c>
      <c r="E104" s="516">
        <f t="shared" ca="1" si="5"/>
        <v>424082.78763242997</v>
      </c>
      <c r="F104" s="516">
        <f t="shared" ca="1" si="6"/>
        <v>325791524.1763106</v>
      </c>
      <c r="G104" s="517">
        <v>46821</v>
      </c>
      <c r="H104" s="516">
        <f t="shared" ca="1" si="7"/>
        <v>8835.0060219401239</v>
      </c>
      <c r="I104" s="518">
        <f t="shared" ca="1" si="8"/>
        <v>113523.03122345216</v>
      </c>
      <c r="J104" s="530">
        <f t="shared" ca="1" si="10"/>
        <v>2313442.0292658471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2191083.9920204547</v>
      </c>
      <c r="D105" s="516">
        <f t="shared" ca="1" si="4"/>
        <v>1764704.089288349</v>
      </c>
      <c r="E105" s="516">
        <f t="shared" ca="1" si="5"/>
        <v>426379.90273210569</v>
      </c>
      <c r="F105" s="516">
        <f t="shared" ca="1" si="6"/>
        <v>325365144.27357846</v>
      </c>
      <c r="G105" s="517">
        <v>46852</v>
      </c>
      <c r="H105" s="516">
        <f t="shared" ca="1" si="7"/>
        <v>8823.5204464417457</v>
      </c>
      <c r="I105" s="518">
        <f t="shared" ca="1" si="8"/>
        <v>121194.44699358754</v>
      </c>
      <c r="J105" s="530">
        <f t="shared" ca="1" si="10"/>
        <v>2321101.9594604839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2191083.9920204547</v>
      </c>
      <c r="D106" s="516">
        <f t="shared" ca="1" si="4"/>
        <v>1762394.5314818835</v>
      </c>
      <c r="E106" s="516">
        <f t="shared" ca="1" si="5"/>
        <v>428689.46053857123</v>
      </c>
      <c r="F106" s="516">
        <f t="shared" ca="1" si="6"/>
        <v>324936454.8130399</v>
      </c>
      <c r="G106" s="517">
        <v>46882</v>
      </c>
      <c r="H106" s="516">
        <f t="shared" ca="1" si="7"/>
        <v>8811.9726574094166</v>
      </c>
      <c r="I106" s="518">
        <f t="shared" ca="1" si="8"/>
        <v>117131.45193848823</v>
      </c>
      <c r="J106" s="530">
        <f t="shared" ca="1" si="10"/>
        <v>2317027.4166163523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2191083.9920204547</v>
      </c>
      <c r="D107" s="516">
        <f t="shared" ca="1" si="4"/>
        <v>1760072.4635706327</v>
      </c>
      <c r="E107" s="516">
        <f t="shared" ca="1" si="5"/>
        <v>431011.52844982198</v>
      </c>
      <c r="F107" s="516">
        <f t="shared" ca="1" si="6"/>
        <v>324505443.28459007</v>
      </c>
      <c r="G107" s="517">
        <v>46913</v>
      </c>
      <c r="H107" s="516">
        <f t="shared" ca="1" si="7"/>
        <v>8800.3623178531634</v>
      </c>
      <c r="I107" s="518">
        <f t="shared" ca="1" si="8"/>
        <v>120876.36119045083</v>
      </c>
      <c r="J107" s="530">
        <f t="shared" ca="1" si="10"/>
        <v>2320760.7155287587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2191083.9920204547</v>
      </c>
      <c r="D108" s="516">
        <f t="shared" ca="1" si="4"/>
        <v>1757737.8177915295</v>
      </c>
      <c r="E108" s="516">
        <f t="shared" ca="1" si="5"/>
        <v>433346.17422892526</v>
      </c>
      <c r="F108" s="516">
        <f t="shared" ca="1" si="6"/>
        <v>324072097.11036116</v>
      </c>
      <c r="G108" s="517">
        <v>46943</v>
      </c>
      <c r="H108" s="516">
        <f t="shared" ca="1" si="7"/>
        <v>8788.689088957648</v>
      </c>
      <c r="I108" s="518">
        <f t="shared" ca="1" si="8"/>
        <v>116821.95958245241</v>
      </c>
      <c r="J108" s="530">
        <f t="shared" ca="1" si="10"/>
        <v>2316694.6406918648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2191083.9920204547</v>
      </c>
      <c r="D109" s="516">
        <f t="shared" ca="1" si="4"/>
        <v>1755390.5260144563</v>
      </c>
      <c r="E109" s="516">
        <f t="shared" ca="1" si="5"/>
        <v>435693.46600599843</v>
      </c>
      <c r="F109" s="516">
        <f t="shared" ca="1" si="6"/>
        <v>323636403.64435518</v>
      </c>
      <c r="G109" s="517">
        <v>46974</v>
      </c>
      <c r="H109" s="516">
        <f t="shared" ca="1" si="7"/>
        <v>8776.952630072281</v>
      </c>
      <c r="I109" s="518">
        <f t="shared" ca="1" si="8"/>
        <v>120554.82012505434</v>
      </c>
      <c r="J109" s="530">
        <f t="shared" ca="1" si="10"/>
        <v>2320415.7647755817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2191083.9920204547</v>
      </c>
      <c r="D110" s="516">
        <f t="shared" ca="1" si="4"/>
        <v>1753030.5197402572</v>
      </c>
      <c r="E110" s="516">
        <f t="shared" ca="1" si="5"/>
        <v>438053.47228019754</v>
      </c>
      <c r="F110" s="516">
        <f t="shared" ca="1" si="6"/>
        <v>323198350.17207497</v>
      </c>
      <c r="G110" s="517">
        <v>47005</v>
      </c>
      <c r="H110" s="516">
        <f t="shared" ca="1" si="7"/>
        <v>8765.1525987012865</v>
      </c>
      <c r="I110" s="518">
        <f t="shared" ca="1" si="8"/>
        <v>120392.74215570011</v>
      </c>
      <c r="J110" s="530">
        <f t="shared" ca="1" si="10"/>
        <v>2320241.8867748561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2191083.9920204547</v>
      </c>
      <c r="D111" s="516">
        <f t="shared" ca="1" si="4"/>
        <v>1750657.7300987395</v>
      </c>
      <c r="E111" s="516">
        <f t="shared" ca="1" si="5"/>
        <v>440426.26192171522</v>
      </c>
      <c r="F111" s="516">
        <f t="shared" ca="1" si="6"/>
        <v>322757923.91015327</v>
      </c>
      <c r="G111" s="517">
        <v>47035</v>
      </c>
      <c r="H111" s="516">
        <f t="shared" ca="1" si="7"/>
        <v>8753.2886504936978</v>
      </c>
      <c r="I111" s="518">
        <f t="shared" ca="1" si="8"/>
        <v>116351.40606194697</v>
      </c>
      <c r="J111" s="530">
        <f t="shared" ca="1" si="10"/>
        <v>2316188.6867328952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2191083.9920204547</v>
      </c>
      <c r="D112" s="516">
        <f t="shared" ref="D112:D175" ca="1" si="12">+F111*(($H$6/100)/$H$9)</f>
        <v>1748272.0878466635</v>
      </c>
      <c r="E112" s="516">
        <f t="shared" ref="E112:E175" ca="1" si="13">+C112-D112</f>
        <v>442811.90417379118</v>
      </c>
      <c r="F112" s="516">
        <f t="shared" ref="F112:F175" ca="1" si="14">IF(F111&lt;1,0,+F111-E112)</f>
        <v>322315112.00597948</v>
      </c>
      <c r="G112" s="517">
        <v>47066</v>
      </c>
      <c r="H112" s="516">
        <f t="shared" ref="H112:H175" ca="1" si="15">+D112*$H$7/100</f>
        <v>8741.3604392333182</v>
      </c>
      <c r="I112" s="518">
        <f t="shared" ref="I112:I175" ca="1" si="16">+F111*$R$41*O112</f>
        <v>120065.947694577</v>
      </c>
      <c r="J112" s="530">
        <f t="shared" ca="1" si="10"/>
        <v>2319891.300154265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2191083.9920204547</v>
      </c>
      <c r="D113" s="516">
        <f t="shared" ca="1" si="12"/>
        <v>1745873.5233657223</v>
      </c>
      <c r="E113" s="516">
        <f t="shared" ca="1" si="13"/>
        <v>445210.46865473245</v>
      </c>
      <c r="F113" s="516">
        <f t="shared" ca="1" si="14"/>
        <v>321869901.53732473</v>
      </c>
      <c r="G113" s="517">
        <v>47096</v>
      </c>
      <c r="H113" s="516">
        <f t="shared" ca="1" si="15"/>
        <v>8729.3676168286111</v>
      </c>
      <c r="I113" s="518">
        <f t="shared" ca="1" si="16"/>
        <v>116033.4403221526</v>
      </c>
      <c r="J113" s="530">
        <f t="shared" ref="J113:J176" ca="1" si="18">+C113+H113+I113</f>
        <v>2315846.7999594361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2191083.9920204547</v>
      </c>
      <c r="D114" s="516">
        <f t="shared" ca="1" si="12"/>
        <v>1743461.9666605089</v>
      </c>
      <c r="E114" s="516">
        <f t="shared" ca="1" si="13"/>
        <v>447622.02535994584</v>
      </c>
      <c r="F114" s="516">
        <f t="shared" ca="1" si="14"/>
        <v>321422279.5119648</v>
      </c>
      <c r="G114" s="517">
        <v>47127</v>
      </c>
      <c r="H114" s="516">
        <f t="shared" ca="1" si="15"/>
        <v>8717.3098333025446</v>
      </c>
      <c r="I114" s="518">
        <f t="shared" ca="1" si="16"/>
        <v>119735.60337188478</v>
      </c>
      <c r="J114" s="530">
        <f t="shared" ca="1" si="18"/>
        <v>2319536.905225642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2191083.9920204547</v>
      </c>
      <c r="D115" s="516">
        <f t="shared" ca="1" si="12"/>
        <v>1741037.3473564761</v>
      </c>
      <c r="E115" s="516">
        <f t="shared" ca="1" si="13"/>
        <v>450046.6446639786</v>
      </c>
      <c r="F115" s="516">
        <f t="shared" ca="1" si="14"/>
        <v>320972232.86730081</v>
      </c>
      <c r="G115" s="517">
        <v>47158</v>
      </c>
      <c r="H115" s="516">
        <f t="shared" ca="1" si="15"/>
        <v>8705.1867367823797</v>
      </c>
      <c r="I115" s="518">
        <f t="shared" ca="1" si="16"/>
        <v>119569.08797845089</v>
      </c>
      <c r="J115" s="530">
        <f t="shared" ca="1" si="18"/>
        <v>2319358.2667356883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2191083.9920204547</v>
      </c>
      <c r="D116" s="516">
        <f t="shared" ca="1" si="12"/>
        <v>1738599.5946978794</v>
      </c>
      <c r="E116" s="516">
        <f t="shared" ca="1" si="13"/>
        <v>452484.39732257533</v>
      </c>
      <c r="F116" s="516">
        <f t="shared" ca="1" si="14"/>
        <v>320519748.46997821</v>
      </c>
      <c r="G116" s="517">
        <v>47186</v>
      </c>
      <c r="H116" s="516">
        <f t="shared" ca="1" si="15"/>
        <v>8692.9979734893968</v>
      </c>
      <c r="I116" s="518">
        <f t="shared" ca="1" si="16"/>
        <v>107846.67024341306</v>
      </c>
      <c r="J116" s="530">
        <f t="shared" ca="1" si="18"/>
        <v>2307623.6602373575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2191083.9920204547</v>
      </c>
      <c r="D117" s="516">
        <f t="shared" ca="1" si="12"/>
        <v>1736148.6375457153</v>
      </c>
      <c r="E117" s="516">
        <f t="shared" ca="1" si="13"/>
        <v>454935.3544747394</v>
      </c>
      <c r="F117" s="516">
        <f t="shared" ca="1" si="14"/>
        <v>320064813.11550349</v>
      </c>
      <c r="G117" s="517">
        <v>47217</v>
      </c>
      <c r="H117" s="516">
        <f t="shared" ca="1" si="15"/>
        <v>8680.7431877285762</v>
      </c>
      <c r="I117" s="518">
        <f t="shared" ca="1" si="16"/>
        <v>119233.34643083188</v>
      </c>
      <c r="J117" s="530">
        <f t="shared" ca="1" si="18"/>
        <v>2318998.0816390156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2191083.9920204547</v>
      </c>
      <c r="D118" s="516">
        <f t="shared" ca="1" si="12"/>
        <v>1733684.4043756439</v>
      </c>
      <c r="E118" s="516">
        <f t="shared" ca="1" si="13"/>
        <v>457399.58764481079</v>
      </c>
      <c r="F118" s="516">
        <f t="shared" ca="1" si="14"/>
        <v>319607413.52785867</v>
      </c>
      <c r="G118" s="517">
        <v>47247</v>
      </c>
      <c r="H118" s="516">
        <f t="shared" ca="1" si="15"/>
        <v>8668.4220218782193</v>
      </c>
      <c r="I118" s="518">
        <f t="shared" ca="1" si="16"/>
        <v>115223.33272158123</v>
      </c>
      <c r="J118" s="530">
        <f t="shared" ca="1" si="18"/>
        <v>2314975.7467639144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2191083.9920204547</v>
      </c>
      <c r="D119" s="516">
        <f t="shared" ca="1" si="12"/>
        <v>1731206.8232759011</v>
      </c>
      <c r="E119" s="516">
        <f t="shared" ca="1" si="13"/>
        <v>459877.16874455358</v>
      </c>
      <c r="F119" s="516">
        <f t="shared" ca="1" si="14"/>
        <v>319147536.35911411</v>
      </c>
      <c r="G119" s="517">
        <v>47278</v>
      </c>
      <c r="H119" s="516">
        <f t="shared" ca="1" si="15"/>
        <v>8656.0341163795056</v>
      </c>
      <c r="I119" s="518">
        <f t="shared" ca="1" si="16"/>
        <v>118893.95783236341</v>
      </c>
      <c r="J119" s="530">
        <f t="shared" ca="1" si="18"/>
        <v>2318633.9839691976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2191083.9920204547</v>
      </c>
      <c r="D120" s="516">
        <f t="shared" ca="1" si="12"/>
        <v>1728715.8219452016</v>
      </c>
      <c r="E120" s="516">
        <f t="shared" ca="1" si="13"/>
        <v>462368.17007525312</v>
      </c>
      <c r="F120" s="516">
        <f t="shared" ca="1" si="14"/>
        <v>318685168.18903887</v>
      </c>
      <c r="G120" s="517">
        <v>47308</v>
      </c>
      <c r="H120" s="516">
        <f t="shared" ca="1" si="15"/>
        <v>8643.579109726008</v>
      </c>
      <c r="I120" s="518">
        <f t="shared" ca="1" si="16"/>
        <v>114893.11308928108</v>
      </c>
      <c r="J120" s="530">
        <f t="shared" ca="1" si="18"/>
        <v>2314620.6842194619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2191083.9920204547</v>
      </c>
      <c r="D121" s="516">
        <f t="shared" ca="1" si="12"/>
        <v>1726211.3276906272</v>
      </c>
      <c r="E121" s="516">
        <f t="shared" ca="1" si="13"/>
        <v>464872.66432982753</v>
      </c>
      <c r="F121" s="516">
        <f t="shared" ca="1" si="14"/>
        <v>318220295.52470905</v>
      </c>
      <c r="G121" s="517">
        <v>47339</v>
      </c>
      <c r="H121" s="516">
        <f t="shared" ca="1" si="15"/>
        <v>8631.0566384531357</v>
      </c>
      <c r="I121" s="518">
        <f t="shared" ca="1" si="16"/>
        <v>118550.88256632244</v>
      </c>
      <c r="J121" s="530">
        <f t="shared" ca="1" si="18"/>
        <v>2318265.9312252305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2191083.9920204547</v>
      </c>
      <c r="D122" s="516">
        <f t="shared" ca="1" si="12"/>
        <v>1723693.2674255073</v>
      </c>
      <c r="E122" s="516">
        <f t="shared" ca="1" si="13"/>
        <v>467390.72459494742</v>
      </c>
      <c r="F122" s="516">
        <f t="shared" ca="1" si="14"/>
        <v>317752904.8001141</v>
      </c>
      <c r="G122" s="517">
        <v>47370</v>
      </c>
      <c r="H122" s="516">
        <f t="shared" ca="1" si="15"/>
        <v>8618.4663371275365</v>
      </c>
      <c r="I122" s="518">
        <f t="shared" ca="1" si="16"/>
        <v>118377.94993519176</v>
      </c>
      <c r="J122" s="530">
        <f t="shared" ca="1" si="18"/>
        <v>2318080.4082927741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2191083.9920204547</v>
      </c>
      <c r="D123" s="516">
        <f t="shared" ca="1" si="12"/>
        <v>1721161.5676672847</v>
      </c>
      <c r="E123" s="516">
        <f t="shared" ca="1" si="13"/>
        <v>469922.42435316998</v>
      </c>
      <c r="F123" s="516">
        <f t="shared" ca="1" si="14"/>
        <v>317282982.37576091</v>
      </c>
      <c r="G123" s="517">
        <v>47400</v>
      </c>
      <c r="H123" s="516">
        <f t="shared" ca="1" si="15"/>
        <v>8605.8078383364245</v>
      </c>
      <c r="I123" s="518">
        <f t="shared" ca="1" si="16"/>
        <v>114391.04572804106</v>
      </c>
      <c r="J123" s="530">
        <f t="shared" ca="1" si="18"/>
        <v>2314080.8455868321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2191083.9920204547</v>
      </c>
      <c r="D124" s="516">
        <f t="shared" ca="1" si="12"/>
        <v>1718616.1545353716</v>
      </c>
      <c r="E124" s="516">
        <f t="shared" ca="1" si="13"/>
        <v>472467.83748508315</v>
      </c>
      <c r="F124" s="516">
        <f t="shared" ca="1" si="14"/>
        <v>316810514.53827584</v>
      </c>
      <c r="G124" s="517">
        <v>47431</v>
      </c>
      <c r="H124" s="516">
        <f t="shared" ca="1" si="15"/>
        <v>8593.080772676858</v>
      </c>
      <c r="I124" s="518">
        <f t="shared" ca="1" si="16"/>
        <v>118029.26944378304</v>
      </c>
      <c r="J124" s="530">
        <f t="shared" ca="1" si="18"/>
        <v>2317706.3422369147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2191083.9920204547</v>
      </c>
      <c r="D125" s="516">
        <f t="shared" ca="1" si="12"/>
        <v>1716056.9537489943</v>
      </c>
      <c r="E125" s="516">
        <f t="shared" ca="1" si="13"/>
        <v>475027.03827146045</v>
      </c>
      <c r="F125" s="516">
        <f t="shared" ca="1" si="14"/>
        <v>316335487.50000435</v>
      </c>
      <c r="G125" s="517">
        <v>47461</v>
      </c>
      <c r="H125" s="516">
        <f t="shared" ca="1" si="15"/>
        <v>8580.2847687449721</v>
      </c>
      <c r="I125" s="518">
        <f t="shared" ca="1" si="16"/>
        <v>114051.78523377929</v>
      </c>
      <c r="J125" s="530">
        <f t="shared" ca="1" si="18"/>
        <v>2313716.0620229789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2191083.9920204547</v>
      </c>
      <c r="D126" s="516">
        <f t="shared" ca="1" si="12"/>
        <v>1713483.8906250235</v>
      </c>
      <c r="E126" s="516">
        <f t="shared" ca="1" si="13"/>
        <v>477600.10139543121</v>
      </c>
      <c r="F126" s="516">
        <f t="shared" ca="1" si="14"/>
        <v>315857887.39860892</v>
      </c>
      <c r="G126" s="517">
        <v>47492</v>
      </c>
      <c r="H126" s="516">
        <f t="shared" ca="1" si="15"/>
        <v>8567.4194531251178</v>
      </c>
      <c r="I126" s="518">
        <f t="shared" ca="1" si="16"/>
        <v>117676.80135000161</v>
      </c>
      <c r="J126" s="530">
        <f t="shared" ca="1" si="18"/>
        <v>2317328.2128235814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2191083.9920204547</v>
      </c>
      <c r="D127" s="516">
        <f t="shared" ca="1" si="12"/>
        <v>1710896.8900757984</v>
      </c>
      <c r="E127" s="516">
        <f t="shared" ca="1" si="13"/>
        <v>480187.10194465634</v>
      </c>
      <c r="F127" s="516">
        <f t="shared" ca="1" si="14"/>
        <v>315377700.29666424</v>
      </c>
      <c r="G127" s="517">
        <v>47523</v>
      </c>
      <c r="H127" s="516">
        <f t="shared" ca="1" si="15"/>
        <v>8554.4844503789918</v>
      </c>
      <c r="I127" s="518">
        <f t="shared" ca="1" si="16"/>
        <v>117499.1341122825</v>
      </c>
      <c r="J127" s="530">
        <f t="shared" ca="1" si="18"/>
        <v>2317137.6105831163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2191083.9920204547</v>
      </c>
      <c r="D128" s="516">
        <f t="shared" ca="1" si="12"/>
        <v>1708295.8766069314</v>
      </c>
      <c r="E128" s="516">
        <f t="shared" ca="1" si="13"/>
        <v>482788.11541352328</v>
      </c>
      <c r="F128" s="516">
        <f t="shared" ca="1" si="14"/>
        <v>314894912.18125069</v>
      </c>
      <c r="G128" s="517">
        <v>47551</v>
      </c>
      <c r="H128" s="516">
        <f t="shared" ca="1" si="15"/>
        <v>8541.4793830346571</v>
      </c>
      <c r="I128" s="518">
        <f t="shared" ca="1" si="16"/>
        <v>105966.90729967918</v>
      </c>
      <c r="J128" s="530">
        <f t="shared" ca="1" si="18"/>
        <v>2305592.3787031686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2191083.9920204547</v>
      </c>
      <c r="D129" s="516">
        <f t="shared" ca="1" si="12"/>
        <v>1705680.7743151081</v>
      </c>
      <c r="E129" s="516">
        <f t="shared" ca="1" si="13"/>
        <v>485403.21770534664</v>
      </c>
      <c r="F129" s="516">
        <f t="shared" ca="1" si="14"/>
        <v>314409508.96354532</v>
      </c>
      <c r="G129" s="517">
        <v>47582</v>
      </c>
      <c r="H129" s="516">
        <f t="shared" ca="1" si="15"/>
        <v>8528.4038715755396</v>
      </c>
      <c r="I129" s="518">
        <f t="shared" ca="1" si="16"/>
        <v>117140.90733142523</v>
      </c>
      <c r="J129" s="530">
        <f t="shared" ca="1" si="18"/>
        <v>2316753.3032234553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2191083.9920204547</v>
      </c>
      <c r="D130" s="516">
        <f t="shared" ca="1" si="12"/>
        <v>1703051.5068858706</v>
      </c>
      <c r="E130" s="516">
        <f t="shared" ca="1" si="13"/>
        <v>488032.48513458413</v>
      </c>
      <c r="F130" s="516">
        <f t="shared" ca="1" si="14"/>
        <v>313921476.47841072</v>
      </c>
      <c r="G130" s="517">
        <v>47612</v>
      </c>
      <c r="H130" s="516">
        <f t="shared" ca="1" si="15"/>
        <v>8515.2575344293527</v>
      </c>
      <c r="I130" s="518">
        <f t="shared" ca="1" si="16"/>
        <v>113187.4232268763</v>
      </c>
      <c r="J130" s="530">
        <f t="shared" ca="1" si="18"/>
        <v>2312786.6727817603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2191083.9920204547</v>
      </c>
      <c r="D131" s="516">
        <f t="shared" ca="1" si="12"/>
        <v>1700407.9975913914</v>
      </c>
      <c r="E131" s="516">
        <f t="shared" ca="1" si="13"/>
        <v>490675.99442906328</v>
      </c>
      <c r="F131" s="516">
        <f t="shared" ca="1" si="14"/>
        <v>313430800.48398167</v>
      </c>
      <c r="G131" s="517">
        <v>47643</v>
      </c>
      <c r="H131" s="516">
        <f t="shared" ca="1" si="15"/>
        <v>8502.0399879569577</v>
      </c>
      <c r="I131" s="518">
        <f t="shared" ca="1" si="16"/>
        <v>116778.78924996877</v>
      </c>
      <c r="J131" s="530">
        <f t="shared" ca="1" si="18"/>
        <v>2316364.8212583805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2191083.9920204547</v>
      </c>
      <c r="D132" s="516">
        <f t="shared" ca="1" si="12"/>
        <v>1697750.1692882341</v>
      </c>
      <c r="E132" s="516">
        <f t="shared" ca="1" si="13"/>
        <v>493333.82273222064</v>
      </c>
      <c r="F132" s="516">
        <f t="shared" ca="1" si="14"/>
        <v>312937466.66124946</v>
      </c>
      <c r="G132" s="517">
        <v>47673</v>
      </c>
      <c r="H132" s="516">
        <f t="shared" ca="1" si="15"/>
        <v>8488.7508464411712</v>
      </c>
      <c r="I132" s="518">
        <f t="shared" ca="1" si="16"/>
        <v>112835.08817423339</v>
      </c>
      <c r="J132" s="530">
        <f t="shared" ca="1" si="18"/>
        <v>2312407.8310411293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2191083.9920204547</v>
      </c>
      <c r="D133" s="516">
        <f t="shared" ca="1" si="12"/>
        <v>1695077.9444151013</v>
      </c>
      <c r="E133" s="516">
        <f t="shared" ca="1" si="13"/>
        <v>496006.04760535341</v>
      </c>
      <c r="F133" s="516">
        <f t="shared" ca="1" si="14"/>
        <v>312441460.61364412</v>
      </c>
      <c r="G133" s="517">
        <v>47704</v>
      </c>
      <c r="H133" s="516">
        <f t="shared" ca="1" si="15"/>
        <v>8475.3897220755061</v>
      </c>
      <c r="I133" s="518">
        <f t="shared" ca="1" si="16"/>
        <v>116412.73759798479</v>
      </c>
      <c r="J133" s="530">
        <f t="shared" ca="1" si="18"/>
        <v>2315972.1193405148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2191083.9920204547</v>
      </c>
      <c r="D134" s="516">
        <f t="shared" ca="1" si="12"/>
        <v>1692391.2449905723</v>
      </c>
      <c r="E134" s="516">
        <f t="shared" ca="1" si="13"/>
        <v>498692.74702988239</v>
      </c>
      <c r="F134" s="516">
        <f t="shared" ca="1" si="14"/>
        <v>311942767.86661422</v>
      </c>
      <c r="G134" s="517">
        <v>47735</v>
      </c>
      <c r="H134" s="516">
        <f t="shared" ca="1" si="15"/>
        <v>8461.9562249528608</v>
      </c>
      <c r="I134" s="518">
        <f t="shared" ca="1" si="16"/>
        <v>116228.2233482756</v>
      </c>
      <c r="J134" s="530">
        <f t="shared" ca="1" si="18"/>
        <v>2315774.1715936833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2191083.9920204547</v>
      </c>
      <c r="D135" s="516">
        <f t="shared" ca="1" si="12"/>
        <v>1689689.9926108271</v>
      </c>
      <c r="E135" s="516">
        <f t="shared" ca="1" si="13"/>
        <v>501393.99940962764</v>
      </c>
      <c r="F135" s="516">
        <f t="shared" ca="1" si="14"/>
        <v>311441373.86720461</v>
      </c>
      <c r="G135" s="517">
        <v>47765</v>
      </c>
      <c r="H135" s="516">
        <f t="shared" ca="1" si="15"/>
        <v>8448.4499630541359</v>
      </c>
      <c r="I135" s="518">
        <f t="shared" ca="1" si="16"/>
        <v>112299.39643198111</v>
      </c>
      <c r="J135" s="530">
        <f t="shared" ca="1" si="18"/>
        <v>2311831.83841549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2191083.9920204547</v>
      </c>
      <c r="D136" s="516">
        <f t="shared" ca="1" si="12"/>
        <v>1686974.1084473582</v>
      </c>
      <c r="E136" s="516">
        <f t="shared" ca="1" si="13"/>
        <v>504109.88357309648</v>
      </c>
      <c r="F136" s="516">
        <f t="shared" ca="1" si="14"/>
        <v>310937263.98363149</v>
      </c>
      <c r="G136" s="517">
        <v>47796</v>
      </c>
      <c r="H136" s="516">
        <f t="shared" ca="1" si="15"/>
        <v>8434.8705422367912</v>
      </c>
      <c r="I136" s="518">
        <f t="shared" ca="1" si="16"/>
        <v>115856.1910786001</v>
      </c>
      <c r="J136" s="530">
        <f t="shared" ca="1" si="18"/>
        <v>2315375.0536412913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2191083.9920204547</v>
      </c>
      <c r="D137" s="516">
        <f t="shared" ca="1" si="12"/>
        <v>1684243.5132446706</v>
      </c>
      <c r="E137" s="516">
        <f t="shared" ca="1" si="13"/>
        <v>506840.47877578414</v>
      </c>
      <c r="F137" s="516">
        <f t="shared" ca="1" si="14"/>
        <v>310430423.50485569</v>
      </c>
      <c r="G137" s="517">
        <v>47826</v>
      </c>
      <c r="H137" s="516">
        <f t="shared" ca="1" si="15"/>
        <v>8421.2175662233531</v>
      </c>
      <c r="I137" s="518">
        <f t="shared" ca="1" si="16"/>
        <v>111937.41503410733</v>
      </c>
      <c r="J137" s="530">
        <f t="shared" ca="1" si="18"/>
        <v>2311442.6246207855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2191083.9920204547</v>
      </c>
      <c r="D138" s="516">
        <f t="shared" ca="1" si="12"/>
        <v>1681498.1273179683</v>
      </c>
      <c r="E138" s="516">
        <f t="shared" ca="1" si="13"/>
        <v>509585.86470248643</v>
      </c>
      <c r="F138" s="516">
        <f t="shared" ca="1" si="14"/>
        <v>309920837.64015323</v>
      </c>
      <c r="G138" s="517">
        <v>47857</v>
      </c>
      <c r="H138" s="516">
        <f t="shared" ca="1" si="15"/>
        <v>8407.4906365898423</v>
      </c>
      <c r="I138" s="518">
        <f t="shared" ca="1" si="16"/>
        <v>115480.11754380629</v>
      </c>
      <c r="J138" s="530">
        <f t="shared" ca="1" si="18"/>
        <v>2314971.600200851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2191083.9920204547</v>
      </c>
      <c r="D139" s="516">
        <f t="shared" ca="1" si="12"/>
        <v>1678737.8705508302</v>
      </c>
      <c r="E139" s="516">
        <f t="shared" ca="1" si="13"/>
        <v>512346.12146962457</v>
      </c>
      <c r="F139" s="516">
        <f t="shared" ca="1" si="14"/>
        <v>309408491.51868361</v>
      </c>
      <c r="G139" s="517">
        <v>47888</v>
      </c>
      <c r="H139" s="516">
        <f t="shared" ca="1" si="15"/>
        <v>8393.6893527541506</v>
      </c>
      <c r="I139" s="518">
        <f t="shared" ca="1" si="16"/>
        <v>115290.55160213698</v>
      </c>
      <c r="J139" s="530">
        <f t="shared" ca="1" si="18"/>
        <v>2314768.2329753456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2191083.9920204547</v>
      </c>
      <c r="D140" s="516">
        <f t="shared" ca="1" si="12"/>
        <v>1675962.6623928696</v>
      </c>
      <c r="E140" s="516">
        <f t="shared" ca="1" si="13"/>
        <v>515121.32962758513</v>
      </c>
      <c r="F140" s="516">
        <f t="shared" ca="1" si="14"/>
        <v>308893370.18905604</v>
      </c>
      <c r="G140" s="517">
        <v>47916</v>
      </c>
      <c r="H140" s="516">
        <f t="shared" ca="1" si="15"/>
        <v>8379.813311964348</v>
      </c>
      <c r="I140" s="518">
        <f t="shared" ca="1" si="16"/>
        <v>103961.25315027768</v>
      </c>
      <c r="J140" s="530">
        <f t="shared" ca="1" si="18"/>
        <v>2303425.0584826968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2191083.9920204547</v>
      </c>
      <c r="D141" s="516">
        <f t="shared" ca="1" si="12"/>
        <v>1673172.4218573868</v>
      </c>
      <c r="E141" s="516">
        <f t="shared" ca="1" si="13"/>
        <v>517911.5701630679</v>
      </c>
      <c r="F141" s="516">
        <f t="shared" ca="1" si="14"/>
        <v>308375458.61889297</v>
      </c>
      <c r="G141" s="517">
        <v>47947</v>
      </c>
      <c r="H141" s="516">
        <f t="shared" ca="1" si="15"/>
        <v>8365.8621092869344</v>
      </c>
      <c r="I141" s="518">
        <f t="shared" ca="1" si="16"/>
        <v>114908.33371032882</v>
      </c>
      <c r="J141" s="530">
        <f t="shared" ca="1" si="18"/>
        <v>2314358.1878400701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2191083.9920204547</v>
      </c>
      <c r="D142" s="516">
        <f t="shared" ca="1" si="12"/>
        <v>1670367.0675190035</v>
      </c>
      <c r="E142" s="516">
        <f t="shared" ca="1" si="13"/>
        <v>520716.9245014512</v>
      </c>
      <c r="F142" s="516">
        <f t="shared" ca="1" si="14"/>
        <v>307854741.69439149</v>
      </c>
      <c r="G142" s="517">
        <v>47977</v>
      </c>
      <c r="H142" s="516">
        <f t="shared" ca="1" si="15"/>
        <v>8351.8353375950173</v>
      </c>
      <c r="I142" s="518">
        <f t="shared" ca="1" si="16"/>
        <v>111015.16510280146</v>
      </c>
      <c r="J142" s="530">
        <f t="shared" ca="1" si="18"/>
        <v>2310450.9924608511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2191083.9920204547</v>
      </c>
      <c r="D143" s="516">
        <f t="shared" ca="1" si="12"/>
        <v>1667546.5175112872</v>
      </c>
      <c r="E143" s="516">
        <f t="shared" ca="1" si="13"/>
        <v>523537.47450916748</v>
      </c>
      <c r="F143" s="516">
        <f t="shared" ca="1" si="14"/>
        <v>307331204.21988231</v>
      </c>
      <c r="G143" s="517">
        <v>48008</v>
      </c>
      <c r="H143" s="516">
        <f t="shared" ca="1" si="15"/>
        <v>8337.7325875564366</v>
      </c>
      <c r="I143" s="518">
        <f t="shared" ca="1" si="16"/>
        <v>114521.96391031363</v>
      </c>
      <c r="J143" s="530">
        <f t="shared" ca="1" si="18"/>
        <v>2313943.6885183249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2191083.9920204547</v>
      </c>
      <c r="D144" s="516">
        <f t="shared" ca="1" si="12"/>
        <v>1664710.6895243626</v>
      </c>
      <c r="E144" s="516">
        <f t="shared" ca="1" si="13"/>
        <v>526373.30249609216</v>
      </c>
      <c r="F144" s="516">
        <f t="shared" ca="1" si="14"/>
        <v>306804830.91738623</v>
      </c>
      <c r="G144" s="517">
        <v>48038</v>
      </c>
      <c r="H144" s="516">
        <f t="shared" ca="1" si="15"/>
        <v>8323.5534476218127</v>
      </c>
      <c r="I144" s="518">
        <f t="shared" ca="1" si="16"/>
        <v>110639.23351915761</v>
      </c>
      <c r="J144" s="530">
        <f t="shared" ca="1" si="18"/>
        <v>2310046.778987234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2191083.9920204547</v>
      </c>
      <c r="D145" s="516">
        <f t="shared" ca="1" si="12"/>
        <v>1661859.5008025088</v>
      </c>
      <c r="E145" s="516">
        <f t="shared" ca="1" si="13"/>
        <v>529224.49121794594</v>
      </c>
      <c r="F145" s="516">
        <f t="shared" ca="1" si="14"/>
        <v>306275606.42616826</v>
      </c>
      <c r="G145" s="517">
        <v>48069</v>
      </c>
      <c r="H145" s="516">
        <f t="shared" ca="1" si="15"/>
        <v>8309.2975040125439</v>
      </c>
      <c r="I145" s="518">
        <f t="shared" ca="1" si="16"/>
        <v>114131.39710126766</v>
      </c>
      <c r="J145" s="530">
        <f t="shared" ca="1" si="18"/>
        <v>2313524.6866257349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2191083.9920204547</v>
      </c>
      <c r="D146" s="516">
        <f t="shared" ca="1" si="12"/>
        <v>1658992.8681417448</v>
      </c>
      <c r="E146" s="516">
        <f t="shared" ca="1" si="13"/>
        <v>532091.12387870997</v>
      </c>
      <c r="F146" s="516">
        <f t="shared" ca="1" si="14"/>
        <v>305743515.30228955</v>
      </c>
      <c r="G146" s="517">
        <v>48100</v>
      </c>
      <c r="H146" s="516">
        <f t="shared" ca="1" si="15"/>
        <v>8294.9643407087242</v>
      </c>
      <c r="I146" s="518">
        <f t="shared" ca="1" si="16"/>
        <v>113934.52559053458</v>
      </c>
      <c r="J146" s="530">
        <f t="shared" ca="1" si="18"/>
        <v>2313313.4819516982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2191083.9920204547</v>
      </c>
      <c r="D147" s="516">
        <f t="shared" ca="1" si="12"/>
        <v>1656110.7078874018</v>
      </c>
      <c r="E147" s="516">
        <f t="shared" ca="1" si="13"/>
        <v>534973.28413305292</v>
      </c>
      <c r="F147" s="516">
        <f t="shared" ca="1" si="14"/>
        <v>305208542.01815647</v>
      </c>
      <c r="G147" s="517">
        <v>48130</v>
      </c>
      <c r="H147" s="516">
        <f t="shared" ca="1" si="15"/>
        <v>8280.553539437009</v>
      </c>
      <c r="I147" s="518">
        <f t="shared" ca="1" si="16"/>
        <v>110067.66550882423</v>
      </c>
      <c r="J147" s="530">
        <f t="shared" ca="1" si="18"/>
        <v>2309432.2110687159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2191083.9920204547</v>
      </c>
      <c r="D148" s="516">
        <f t="shared" ca="1" si="12"/>
        <v>1653212.935931681</v>
      </c>
      <c r="E148" s="516">
        <f t="shared" ca="1" si="13"/>
        <v>537871.05608877377</v>
      </c>
      <c r="F148" s="516">
        <f t="shared" ca="1" si="14"/>
        <v>304670670.96206772</v>
      </c>
      <c r="G148" s="517">
        <v>48161</v>
      </c>
      <c r="H148" s="516">
        <f t="shared" ca="1" si="15"/>
        <v>8266.0646796584042</v>
      </c>
      <c r="I148" s="518">
        <f t="shared" ca="1" si="16"/>
        <v>113537.5776307542</v>
      </c>
      <c r="J148" s="530">
        <f t="shared" ca="1" si="18"/>
        <v>2312887.6343308673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2191083.9920204547</v>
      </c>
      <c r="D149" s="516">
        <f t="shared" ca="1" si="12"/>
        <v>1650299.4677112002</v>
      </c>
      <c r="E149" s="516">
        <f t="shared" ca="1" si="13"/>
        <v>540784.52430925448</v>
      </c>
      <c r="F149" s="516">
        <f t="shared" ca="1" si="14"/>
        <v>304129886.43775845</v>
      </c>
      <c r="G149" s="517">
        <v>48191</v>
      </c>
      <c r="H149" s="516">
        <f t="shared" ca="1" si="15"/>
        <v>8251.4973385560006</v>
      </c>
      <c r="I149" s="518">
        <f t="shared" ca="1" si="16"/>
        <v>109681.44154634436</v>
      </c>
      <c r="J149" s="530">
        <f t="shared" ca="1" si="18"/>
        <v>2309016.9309053551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2191083.9920204547</v>
      </c>
      <c r="D150" s="516">
        <f t="shared" ca="1" si="12"/>
        <v>1647370.2182045251</v>
      </c>
      <c r="E150" s="516">
        <f t="shared" ca="1" si="13"/>
        <v>543713.77381592966</v>
      </c>
      <c r="F150" s="516">
        <f t="shared" ca="1" si="14"/>
        <v>303586172.66394252</v>
      </c>
      <c r="G150" s="517">
        <v>48222</v>
      </c>
      <c r="H150" s="516">
        <f t="shared" ca="1" si="15"/>
        <v>8236.851091022625</v>
      </c>
      <c r="I150" s="518">
        <f t="shared" ca="1" si="16"/>
        <v>113136.31775484614</v>
      </c>
      <c r="J150" s="530">
        <f t="shared" ca="1" si="18"/>
        <v>2312457.1608663234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2191083.9920204547</v>
      </c>
      <c r="D151" s="516">
        <f t="shared" ca="1" si="12"/>
        <v>1644425.1019296886</v>
      </c>
      <c r="E151" s="516">
        <f t="shared" ca="1" si="13"/>
        <v>546658.89009076613</v>
      </c>
      <c r="F151" s="516">
        <f t="shared" ca="1" si="14"/>
        <v>303039513.77385175</v>
      </c>
      <c r="G151" s="517">
        <v>48253</v>
      </c>
      <c r="H151" s="516">
        <f t="shared" ca="1" si="15"/>
        <v>8222.1255096484438</v>
      </c>
      <c r="I151" s="518">
        <f t="shared" ca="1" si="16"/>
        <v>112934.05623098661</v>
      </c>
      <c r="J151" s="530">
        <f t="shared" ca="1" si="18"/>
        <v>2312240.1737610898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2191083.9920204547</v>
      </c>
      <c r="D152" s="516">
        <f t="shared" ca="1" si="12"/>
        <v>1641464.0329416969</v>
      </c>
      <c r="E152" s="516">
        <f t="shared" ca="1" si="13"/>
        <v>549619.95907875779</v>
      </c>
      <c r="F152" s="516">
        <f t="shared" ca="1" si="14"/>
        <v>302489893.81477302</v>
      </c>
      <c r="G152" s="517">
        <v>48282</v>
      </c>
      <c r="H152" s="516">
        <f t="shared" ca="1" si="15"/>
        <v>8207.3201647084843</v>
      </c>
      <c r="I152" s="518">
        <f t="shared" ca="1" si="16"/>
        <v>105457.75079330041</v>
      </c>
      <c r="J152" s="530">
        <f t="shared" ca="1" si="18"/>
        <v>2304749.0629784637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2191083.9920204547</v>
      </c>
      <c r="D153" s="516">
        <f t="shared" ca="1" si="12"/>
        <v>1638486.9248300206</v>
      </c>
      <c r="E153" s="516">
        <f t="shared" ca="1" si="13"/>
        <v>552597.06719043409</v>
      </c>
      <c r="F153" s="516">
        <f t="shared" ca="1" si="14"/>
        <v>301937296.74758261</v>
      </c>
      <c r="G153" s="517">
        <v>48313</v>
      </c>
      <c r="H153" s="516">
        <f t="shared" ca="1" si="15"/>
        <v>8192.4346241501025</v>
      </c>
      <c r="I153" s="518">
        <f t="shared" ca="1" si="16"/>
        <v>112526.24049909555</v>
      </c>
      <c r="J153" s="530">
        <f t="shared" ca="1" si="18"/>
        <v>2311802.6671437002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2191083.9920204547</v>
      </c>
      <c r="D154" s="516">
        <f t="shared" ca="1" si="12"/>
        <v>1635493.6907160725</v>
      </c>
      <c r="E154" s="516">
        <f t="shared" ca="1" si="13"/>
        <v>555590.30130438227</v>
      </c>
      <c r="F154" s="516">
        <f t="shared" ca="1" si="14"/>
        <v>301381706.44627821</v>
      </c>
      <c r="G154" s="517">
        <v>48343</v>
      </c>
      <c r="H154" s="516">
        <f t="shared" ca="1" si="15"/>
        <v>8177.4684535803626</v>
      </c>
      <c r="I154" s="518">
        <f t="shared" ca="1" si="16"/>
        <v>108697.42682912972</v>
      </c>
      <c r="J154" s="530">
        <f t="shared" ca="1" si="18"/>
        <v>2307958.8873031652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2191083.9920204547</v>
      </c>
      <c r="D155" s="516">
        <f t="shared" ca="1" si="12"/>
        <v>1632484.2432506736</v>
      </c>
      <c r="E155" s="516">
        <f t="shared" ca="1" si="13"/>
        <v>558599.74876978109</v>
      </c>
      <c r="F155" s="516">
        <f t="shared" ca="1" si="14"/>
        <v>300823106.69750845</v>
      </c>
      <c r="G155" s="517">
        <v>48374</v>
      </c>
      <c r="H155" s="516">
        <f t="shared" ca="1" si="15"/>
        <v>8162.4212162533686</v>
      </c>
      <c r="I155" s="518">
        <f t="shared" ca="1" si="16"/>
        <v>112113.99479801548</v>
      </c>
      <c r="J155" s="530">
        <f t="shared" ca="1" si="18"/>
        <v>2311360.4080347233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2191083.9920204547</v>
      </c>
      <c r="D156" s="516">
        <f t="shared" ca="1" si="12"/>
        <v>1629458.4946115043</v>
      </c>
      <c r="E156" s="516">
        <f t="shared" ca="1" si="13"/>
        <v>561625.49740895047</v>
      </c>
      <c r="F156" s="516">
        <f t="shared" ca="1" si="14"/>
        <v>300261481.20009953</v>
      </c>
      <c r="G156" s="517">
        <v>48404</v>
      </c>
      <c r="H156" s="516">
        <f t="shared" ca="1" si="15"/>
        <v>8147.2924730575214</v>
      </c>
      <c r="I156" s="518">
        <f t="shared" ca="1" si="16"/>
        <v>108296.31841110303</v>
      </c>
      <c r="J156" s="530">
        <f t="shared" ca="1" si="18"/>
        <v>2307527.6029046155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2191083.9920204547</v>
      </c>
      <c r="D157" s="516">
        <f t="shared" ca="1" si="12"/>
        <v>1626416.3565005392</v>
      </c>
      <c r="E157" s="516">
        <f t="shared" ca="1" si="13"/>
        <v>564667.63551991549</v>
      </c>
      <c r="F157" s="516">
        <f t="shared" ca="1" si="14"/>
        <v>299696813.56457961</v>
      </c>
      <c r="G157" s="517">
        <v>48435</v>
      </c>
      <c r="H157" s="516">
        <f t="shared" ca="1" si="15"/>
        <v>8132.0817825026961</v>
      </c>
      <c r="I157" s="518">
        <f t="shared" ca="1" si="16"/>
        <v>111697.271006437</v>
      </c>
      <c r="J157" s="530">
        <f t="shared" ca="1" si="18"/>
        <v>2310913.3448093943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2191083.9920204547</v>
      </c>
      <c r="D158" s="516">
        <f t="shared" ca="1" si="12"/>
        <v>1623357.740141473</v>
      </c>
      <c r="E158" s="516">
        <f t="shared" ca="1" si="13"/>
        <v>567726.25187898171</v>
      </c>
      <c r="F158" s="516">
        <f t="shared" ca="1" si="14"/>
        <v>299129087.31270063</v>
      </c>
      <c r="G158" s="517">
        <v>48466</v>
      </c>
      <c r="H158" s="516">
        <f t="shared" ca="1" si="15"/>
        <v>8116.788700707365</v>
      </c>
      <c r="I158" s="518">
        <f t="shared" ca="1" si="16"/>
        <v>111487.21464602361</v>
      </c>
      <c r="J158" s="530">
        <f t="shared" ca="1" si="18"/>
        <v>2310687.9953671857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2191083.9920204547</v>
      </c>
      <c r="D159" s="516">
        <f t="shared" ca="1" si="12"/>
        <v>1620282.5562771284</v>
      </c>
      <c r="E159" s="516">
        <f t="shared" ca="1" si="13"/>
        <v>570801.43574332632</v>
      </c>
      <c r="F159" s="516">
        <f t="shared" ca="1" si="14"/>
        <v>298558285.8769573</v>
      </c>
      <c r="G159" s="517">
        <v>48496</v>
      </c>
      <c r="H159" s="516">
        <f t="shared" ca="1" si="15"/>
        <v>8101.4127813856421</v>
      </c>
      <c r="I159" s="518">
        <f t="shared" ca="1" si="16"/>
        <v>107686.47143257222</v>
      </c>
      <c r="J159" s="530">
        <f t="shared" ca="1" si="18"/>
        <v>2306871.8762344127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2191083.9920204547</v>
      </c>
      <c r="D160" s="516">
        <f t="shared" ca="1" si="12"/>
        <v>1617190.7151668521</v>
      </c>
      <c r="E160" s="516">
        <f t="shared" ca="1" si="13"/>
        <v>573893.27685360261</v>
      </c>
      <c r="F160" s="516">
        <f t="shared" ca="1" si="14"/>
        <v>297984392.60010368</v>
      </c>
      <c r="G160" s="517">
        <v>48527</v>
      </c>
      <c r="H160" s="516">
        <f t="shared" ca="1" si="15"/>
        <v>8085.9535758342608</v>
      </c>
      <c r="I160" s="518">
        <f t="shared" ca="1" si="16"/>
        <v>111063.6823462281</v>
      </c>
      <c r="J160" s="530">
        <f t="shared" ca="1" si="18"/>
        <v>2310233.6279425169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2191083.9920204547</v>
      </c>
      <c r="D161" s="516">
        <f t="shared" ca="1" si="12"/>
        <v>1614082.1265838949</v>
      </c>
      <c r="E161" s="516">
        <f t="shared" ca="1" si="13"/>
        <v>577001.86543655978</v>
      </c>
      <c r="F161" s="516">
        <f t="shared" ca="1" si="14"/>
        <v>297407390.73466712</v>
      </c>
      <c r="G161" s="517">
        <v>48557</v>
      </c>
      <c r="H161" s="516">
        <f t="shared" ca="1" si="15"/>
        <v>8070.4106329194747</v>
      </c>
      <c r="I161" s="518">
        <f t="shared" ca="1" si="16"/>
        <v>107274.38133603732</v>
      </c>
      <c r="J161" s="530">
        <f t="shared" ca="1" si="18"/>
        <v>2306428.7839894118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2191083.9920204547</v>
      </c>
      <c r="D162" s="516">
        <f t="shared" ca="1" si="12"/>
        <v>1610956.6998127804</v>
      </c>
      <c r="E162" s="516">
        <f t="shared" ca="1" si="13"/>
        <v>580127.29220767436</v>
      </c>
      <c r="F162" s="516">
        <f t="shared" ca="1" si="14"/>
        <v>296827263.44245946</v>
      </c>
      <c r="G162" s="517">
        <v>48588</v>
      </c>
      <c r="H162" s="516">
        <f t="shared" ca="1" si="15"/>
        <v>8054.7834990639021</v>
      </c>
      <c r="I162" s="518">
        <f t="shared" ca="1" si="16"/>
        <v>110635.54935329616</v>
      </c>
      <c r="J162" s="530">
        <f t="shared" ca="1" si="18"/>
        <v>2309774.3248728146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2191083.9920204547</v>
      </c>
      <c r="D163" s="516">
        <f t="shared" ca="1" si="12"/>
        <v>1607814.3436466556</v>
      </c>
      <c r="E163" s="516">
        <f t="shared" ca="1" si="13"/>
        <v>583269.64837379917</v>
      </c>
      <c r="F163" s="516">
        <f t="shared" ca="1" si="14"/>
        <v>296243993.79408568</v>
      </c>
      <c r="G163" s="517">
        <v>48619</v>
      </c>
      <c r="H163" s="516">
        <f t="shared" ca="1" si="15"/>
        <v>8039.0717182332774</v>
      </c>
      <c r="I163" s="518">
        <f t="shared" ca="1" si="16"/>
        <v>110419.7420005949</v>
      </c>
      <c r="J163" s="530">
        <f t="shared" ca="1" si="18"/>
        <v>2309542.8057392826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2191083.9920204547</v>
      </c>
      <c r="D164" s="516">
        <f t="shared" ca="1" si="12"/>
        <v>1604654.9663846309</v>
      </c>
      <c r="E164" s="516">
        <f t="shared" ca="1" si="13"/>
        <v>586429.02563582384</v>
      </c>
      <c r="F164" s="516">
        <f t="shared" ca="1" si="14"/>
        <v>295657564.76844984</v>
      </c>
      <c r="G164" s="517">
        <v>48647</v>
      </c>
      <c r="H164" s="516">
        <f t="shared" ca="1" si="15"/>
        <v>8023.2748319231541</v>
      </c>
      <c r="I164" s="518">
        <f t="shared" ca="1" si="16"/>
        <v>99537.981914812772</v>
      </c>
      <c r="J164" s="530">
        <f t="shared" ca="1" si="18"/>
        <v>2298645.2487671906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2191083.9920204547</v>
      </c>
      <c r="D165" s="516">
        <f t="shared" ca="1" si="12"/>
        <v>1601478.4758291033</v>
      </c>
      <c r="E165" s="516">
        <f t="shared" ca="1" si="13"/>
        <v>589605.51619135146</v>
      </c>
      <c r="F165" s="516">
        <f t="shared" ca="1" si="14"/>
        <v>295067959.25225848</v>
      </c>
      <c r="G165" s="517">
        <v>48678</v>
      </c>
      <c r="H165" s="516">
        <f t="shared" ca="1" si="15"/>
        <v>8007.3923791455163</v>
      </c>
      <c r="I165" s="518">
        <f t="shared" ca="1" si="16"/>
        <v>109984.61409386333</v>
      </c>
      <c r="J165" s="530">
        <f t="shared" ca="1" si="18"/>
        <v>2309075.9984934637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2191083.9920204547</v>
      </c>
      <c r="D166" s="516">
        <f t="shared" ca="1" si="12"/>
        <v>1598284.7792830667</v>
      </c>
      <c r="E166" s="516">
        <f t="shared" ca="1" si="13"/>
        <v>592799.21273738798</v>
      </c>
      <c r="F166" s="516">
        <f t="shared" ca="1" si="14"/>
        <v>294475160.0395211</v>
      </c>
      <c r="G166" s="517">
        <v>48708</v>
      </c>
      <c r="H166" s="516">
        <f t="shared" ca="1" si="15"/>
        <v>7991.4238964153337</v>
      </c>
      <c r="I166" s="518">
        <f t="shared" ca="1" si="16"/>
        <v>106224.46533081304</v>
      </c>
      <c r="J166" s="530">
        <f t="shared" ca="1" si="18"/>
        <v>2305299.881247683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2191083.9920204547</v>
      </c>
      <c r="D167" s="516">
        <f t="shared" ca="1" si="12"/>
        <v>1595073.7835474061</v>
      </c>
      <c r="E167" s="516">
        <f t="shared" ca="1" si="13"/>
        <v>596010.20847304864</v>
      </c>
      <c r="F167" s="516">
        <f t="shared" ca="1" si="14"/>
        <v>293879149.83104807</v>
      </c>
      <c r="G167" s="517">
        <v>48739</v>
      </c>
      <c r="H167" s="516">
        <f t="shared" ca="1" si="15"/>
        <v>7975.3689177370306</v>
      </c>
      <c r="I167" s="518">
        <f t="shared" ca="1" si="16"/>
        <v>109544.75953470184</v>
      </c>
      <c r="J167" s="530">
        <f t="shared" ca="1" si="18"/>
        <v>2308604.1204728936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2191083.9920204547</v>
      </c>
      <c r="D168" s="516">
        <f t="shared" ca="1" si="12"/>
        <v>1591845.394918177</v>
      </c>
      <c r="E168" s="516">
        <f t="shared" ca="1" si="13"/>
        <v>599238.59710227768</v>
      </c>
      <c r="F168" s="516">
        <f t="shared" ca="1" si="14"/>
        <v>293279911.23394579</v>
      </c>
      <c r="G168" s="517">
        <v>48769</v>
      </c>
      <c r="H168" s="516">
        <f t="shared" ca="1" si="15"/>
        <v>7959.2269745908852</v>
      </c>
      <c r="I168" s="518">
        <f t="shared" ca="1" si="16"/>
        <v>105796.49393917729</v>
      </c>
      <c r="J168" s="530">
        <f t="shared" ca="1" si="18"/>
        <v>2304839.7129342225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2191083.9920204547</v>
      </c>
      <c r="D169" s="516">
        <f t="shared" ca="1" si="12"/>
        <v>1588599.519183873</v>
      </c>
      <c r="E169" s="516">
        <f t="shared" ca="1" si="13"/>
        <v>602484.47283658176</v>
      </c>
      <c r="F169" s="516">
        <f t="shared" ca="1" si="14"/>
        <v>292677426.76110923</v>
      </c>
      <c r="G169" s="517">
        <v>48800</v>
      </c>
      <c r="H169" s="516">
        <f t="shared" ca="1" si="15"/>
        <v>7942.9975959193653</v>
      </c>
      <c r="I169" s="518">
        <f t="shared" ca="1" si="16"/>
        <v>109100.12697902783</v>
      </c>
      <c r="J169" s="530">
        <f t="shared" ca="1" si="18"/>
        <v>2308127.1165954019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2191083.9920204547</v>
      </c>
      <c r="D170" s="516">
        <f t="shared" ca="1" si="12"/>
        <v>1585336.061622675</v>
      </c>
      <c r="E170" s="516">
        <f t="shared" ca="1" si="13"/>
        <v>605747.93039777968</v>
      </c>
      <c r="F170" s="516">
        <f t="shared" ca="1" si="14"/>
        <v>292071678.83071142</v>
      </c>
      <c r="G170" s="517">
        <v>48831</v>
      </c>
      <c r="H170" s="516">
        <f t="shared" ca="1" si="15"/>
        <v>7926.6803081133748</v>
      </c>
      <c r="I170" s="518">
        <f t="shared" ca="1" si="16"/>
        <v>108876.00275513262</v>
      </c>
      <c r="J170" s="530">
        <f t="shared" ca="1" si="18"/>
        <v>2307886.6750837006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2191083.9920204547</v>
      </c>
      <c r="D171" s="516">
        <f t="shared" ca="1" si="12"/>
        <v>1582054.926999687</v>
      </c>
      <c r="E171" s="516">
        <f t="shared" ca="1" si="13"/>
        <v>609029.06502076774</v>
      </c>
      <c r="F171" s="516">
        <f t="shared" ca="1" si="14"/>
        <v>291462649.76569068</v>
      </c>
      <c r="G171" s="517">
        <v>48861</v>
      </c>
      <c r="H171" s="516">
        <f t="shared" ca="1" si="15"/>
        <v>7910.2746349984345</v>
      </c>
      <c r="I171" s="518">
        <f t="shared" ca="1" si="16"/>
        <v>105145.80437905609</v>
      </c>
      <c r="J171" s="530">
        <f t="shared" ca="1" si="18"/>
        <v>2304140.0710345092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2191083.9920204547</v>
      </c>
      <c r="D172" s="516">
        <f t="shared" ca="1" si="12"/>
        <v>1578756.0195641578</v>
      </c>
      <c r="E172" s="516">
        <f t="shared" ca="1" si="13"/>
        <v>612327.97245629691</v>
      </c>
      <c r="F172" s="516">
        <f t="shared" ca="1" si="14"/>
        <v>290850321.79323441</v>
      </c>
      <c r="G172" s="517">
        <v>48892</v>
      </c>
      <c r="H172" s="516">
        <f t="shared" ca="1" si="15"/>
        <v>7893.7800978207888</v>
      </c>
      <c r="I172" s="518">
        <f t="shared" ca="1" si="16"/>
        <v>108424.10571283691</v>
      </c>
      <c r="J172" s="530">
        <f t="shared" ca="1" si="18"/>
        <v>2307401.8778311126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2191083.9920204547</v>
      </c>
      <c r="D173" s="516">
        <f t="shared" ca="1" si="12"/>
        <v>1575439.2430466865</v>
      </c>
      <c r="E173" s="516">
        <f t="shared" ca="1" si="13"/>
        <v>615644.7489737682</v>
      </c>
      <c r="F173" s="516">
        <f t="shared" ca="1" si="14"/>
        <v>290234677.04426062</v>
      </c>
      <c r="G173" s="517">
        <v>48922</v>
      </c>
      <c r="H173" s="516">
        <f t="shared" ca="1" si="15"/>
        <v>7877.1962152334327</v>
      </c>
      <c r="I173" s="518">
        <f t="shared" ca="1" si="16"/>
        <v>104706.11584556437</v>
      </c>
      <c r="J173" s="530">
        <f t="shared" ca="1" si="18"/>
        <v>2303667.3040812523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2191083.9920204547</v>
      </c>
      <c r="D174" s="516">
        <f t="shared" ca="1" si="12"/>
        <v>1572104.5006564118</v>
      </c>
      <c r="E174" s="516">
        <f t="shared" ca="1" si="13"/>
        <v>618979.49136404297</v>
      </c>
      <c r="F174" s="516">
        <f t="shared" ca="1" si="14"/>
        <v>289615697.55289656</v>
      </c>
      <c r="G174" s="517">
        <v>48953</v>
      </c>
      <c r="H174" s="516">
        <f t="shared" ca="1" si="15"/>
        <v>7860.522503282059</v>
      </c>
      <c r="I174" s="518">
        <f t="shared" ca="1" si="16"/>
        <v>107967.29986046495</v>
      </c>
      <c r="J174" s="530">
        <f t="shared" ca="1" si="18"/>
        <v>2306911.8143842015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2191083.9920204547</v>
      </c>
      <c r="D175" s="516">
        <f t="shared" ca="1" si="12"/>
        <v>1568751.6950781897</v>
      </c>
      <c r="E175" s="516">
        <f t="shared" ca="1" si="13"/>
        <v>622332.29694226501</v>
      </c>
      <c r="F175" s="516">
        <f t="shared" ca="1" si="14"/>
        <v>288993365.25595427</v>
      </c>
      <c r="G175" s="517">
        <v>48984</v>
      </c>
      <c r="H175" s="516">
        <f t="shared" ca="1" si="15"/>
        <v>7843.7584753909487</v>
      </c>
      <c r="I175" s="518">
        <f t="shared" ca="1" si="16"/>
        <v>107737.03948967751</v>
      </c>
      <c r="J175" s="530">
        <f t="shared" ca="1" si="18"/>
        <v>2306664.7899855231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2191083.9920204547</v>
      </c>
      <c r="D176" s="516">
        <f t="shared" ref="D176:D239" ca="1" si="20">+F175*(($H$6/100)/$H$9)</f>
        <v>1565380.7284697522</v>
      </c>
      <c r="E176" s="516">
        <f t="shared" ref="E176:E239" ca="1" si="21">+C176-D176</f>
        <v>625703.26355070248</v>
      </c>
      <c r="F176" s="516">
        <f t="shared" ref="F176:F239" ca="1" si="22">IF(F175&lt;1,0,+F175-E176)</f>
        <v>288367661.99240357</v>
      </c>
      <c r="G176" s="517">
        <v>49012</v>
      </c>
      <c r="H176" s="516">
        <f t="shared" ref="H176:H239" ca="1" si="23">+D176*$H$7/100</f>
        <v>7826.9036423487614</v>
      </c>
      <c r="I176" s="518">
        <f t="shared" ref="I176:I239" ca="1" si="24">+F175*$R$41*O176</f>
        <v>97101.770726000628</v>
      </c>
      <c r="J176" s="530">
        <f t="shared" ca="1" si="18"/>
        <v>2296012.6663888041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2191083.9920204547</v>
      </c>
      <c r="D177" s="516">
        <f t="shared" ca="1" si="20"/>
        <v>1561991.5024588527</v>
      </c>
      <c r="E177" s="516">
        <f t="shared" ca="1" si="21"/>
        <v>629092.48956160201</v>
      </c>
      <c r="F177" s="516">
        <f t="shared" ca="1" si="22"/>
        <v>287738569.50284195</v>
      </c>
      <c r="G177" s="517">
        <v>49043</v>
      </c>
      <c r="H177" s="516">
        <f t="shared" ca="1" si="23"/>
        <v>7809.9575122942633</v>
      </c>
      <c r="I177" s="518">
        <f t="shared" ca="1" si="24"/>
        <v>107272.77026117411</v>
      </c>
      <c r="J177" s="530">
        <f t="shared" ref="J177:J240" ca="1" si="26">+C177+H177+I177</f>
        <v>2306166.7197939232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2191083.9920204547</v>
      </c>
      <c r="D178" s="516">
        <f t="shared" ca="1" si="20"/>
        <v>1558583.9181403939</v>
      </c>
      <c r="E178" s="516">
        <f t="shared" ca="1" si="21"/>
        <v>632500.07388006081</v>
      </c>
      <c r="F178" s="516">
        <f t="shared" ca="1" si="22"/>
        <v>287106069.42896187</v>
      </c>
      <c r="G178" s="517">
        <v>49073</v>
      </c>
      <c r="H178" s="516">
        <f t="shared" ca="1" si="23"/>
        <v>7792.9195907019694</v>
      </c>
      <c r="I178" s="518">
        <f t="shared" ca="1" si="24"/>
        <v>103585.88502102309</v>
      </c>
      <c r="J178" s="530">
        <f t="shared" ca="1" si="26"/>
        <v>2302462.7966321795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2191083.9920204547</v>
      </c>
      <c r="D179" s="516">
        <f t="shared" ca="1" si="20"/>
        <v>1555157.8760735434</v>
      </c>
      <c r="E179" s="516">
        <f t="shared" ca="1" si="21"/>
        <v>635926.11594691128</v>
      </c>
      <c r="F179" s="516">
        <f t="shared" ca="1" si="22"/>
        <v>286470143.31301498</v>
      </c>
      <c r="G179" s="517">
        <v>49104</v>
      </c>
      <c r="H179" s="516">
        <f t="shared" ca="1" si="23"/>
        <v>7775.7893803677171</v>
      </c>
      <c r="I179" s="518">
        <f t="shared" ca="1" si="24"/>
        <v>106803.4578275738</v>
      </c>
      <c r="J179" s="530">
        <f t="shared" ca="1" si="26"/>
        <v>2305663.2392283962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2191083.9920204547</v>
      </c>
      <c r="D180" s="516">
        <f t="shared" ca="1" si="20"/>
        <v>1551713.2762788313</v>
      </c>
      <c r="E180" s="516">
        <f t="shared" ca="1" si="21"/>
        <v>639370.71574162343</v>
      </c>
      <c r="F180" s="516">
        <f t="shared" ca="1" si="22"/>
        <v>285830772.59727335</v>
      </c>
      <c r="G180" s="517">
        <v>49134</v>
      </c>
      <c r="H180" s="516">
        <f t="shared" ca="1" si="23"/>
        <v>7758.5663813941565</v>
      </c>
      <c r="I180" s="518">
        <f t="shared" ca="1" si="24"/>
        <v>103129.25159268538</v>
      </c>
      <c r="J180" s="530">
        <f t="shared" ca="1" si="26"/>
        <v>2301971.8099945341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2191083.9920204547</v>
      </c>
      <c r="D181" s="516">
        <f t="shared" ca="1" si="20"/>
        <v>1548250.0182352306</v>
      </c>
      <c r="E181" s="516">
        <f t="shared" ca="1" si="21"/>
        <v>642833.97378522414</v>
      </c>
      <c r="F181" s="516">
        <f t="shared" ca="1" si="22"/>
        <v>285187938.62348813</v>
      </c>
      <c r="G181" s="517">
        <v>49165</v>
      </c>
      <c r="H181" s="516">
        <f t="shared" ca="1" si="23"/>
        <v>7741.2500911761526</v>
      </c>
      <c r="I181" s="518">
        <f t="shared" ca="1" si="24"/>
        <v>106329.04740618567</v>
      </c>
      <c r="J181" s="530">
        <f t="shared" ca="1" si="26"/>
        <v>2305154.2895178166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2191083.9920204547</v>
      </c>
      <c r="D182" s="516">
        <f t="shared" ca="1" si="20"/>
        <v>1544768.0008772274</v>
      </c>
      <c r="E182" s="516">
        <f t="shared" ca="1" si="21"/>
        <v>646315.99114322732</v>
      </c>
      <c r="F182" s="516">
        <f t="shared" ca="1" si="22"/>
        <v>284541622.6323449</v>
      </c>
      <c r="G182" s="517">
        <v>49196</v>
      </c>
      <c r="H182" s="516">
        <f t="shared" ca="1" si="23"/>
        <v>7723.8400043861366</v>
      </c>
      <c r="I182" s="518">
        <f t="shared" ca="1" si="24"/>
        <v>106089.91316793757</v>
      </c>
      <c r="J182" s="530">
        <f t="shared" ca="1" si="26"/>
        <v>2304897.7451927783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2191083.9920204547</v>
      </c>
      <c r="D183" s="516">
        <f t="shared" ca="1" si="20"/>
        <v>1541267.1225918683</v>
      </c>
      <c r="E183" s="516">
        <f t="shared" ca="1" si="21"/>
        <v>649816.86942858645</v>
      </c>
      <c r="F183" s="516">
        <f t="shared" ca="1" si="22"/>
        <v>283891805.76291633</v>
      </c>
      <c r="G183" s="517">
        <v>49226</v>
      </c>
      <c r="H183" s="516">
        <f t="shared" ca="1" si="23"/>
        <v>7706.3356129593412</v>
      </c>
      <c r="I183" s="518">
        <f t="shared" ca="1" si="24"/>
        <v>102434.98414764415</v>
      </c>
      <c r="J183" s="530">
        <f t="shared" ca="1" si="26"/>
        <v>2301225.3117810581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2191083.9920204547</v>
      </c>
      <c r="D184" s="516">
        <f t="shared" ca="1" si="20"/>
        <v>1537747.2812157967</v>
      </c>
      <c r="E184" s="516">
        <f t="shared" ca="1" si="21"/>
        <v>653336.71080465801</v>
      </c>
      <c r="F184" s="516">
        <f t="shared" ca="1" si="22"/>
        <v>283238469.05211169</v>
      </c>
      <c r="G184" s="517">
        <v>49257</v>
      </c>
      <c r="H184" s="516">
        <f t="shared" ca="1" si="23"/>
        <v>7688.7364060789832</v>
      </c>
      <c r="I184" s="518">
        <f t="shared" ca="1" si="24"/>
        <v>105607.75174380487</v>
      </c>
      <c r="J184" s="530">
        <f t="shared" ca="1" si="26"/>
        <v>2304380.4801703384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2191083.9920204547</v>
      </c>
      <c r="D185" s="516">
        <f t="shared" ca="1" si="20"/>
        <v>1534208.3740322718</v>
      </c>
      <c r="E185" s="516">
        <f t="shared" ca="1" si="21"/>
        <v>656875.61798818293</v>
      </c>
      <c r="F185" s="516">
        <f t="shared" ca="1" si="22"/>
        <v>282581593.43412352</v>
      </c>
      <c r="G185" s="517">
        <v>49287</v>
      </c>
      <c r="H185" s="516">
        <f t="shared" ca="1" si="23"/>
        <v>7671.0418701613589</v>
      </c>
      <c r="I185" s="518">
        <f t="shared" ca="1" si="24"/>
        <v>101965.8488587602</v>
      </c>
      <c r="J185" s="530">
        <f t="shared" ca="1" si="26"/>
        <v>2300720.8827493764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2191083.9920204547</v>
      </c>
      <c r="D186" s="516">
        <f t="shared" ca="1" si="20"/>
        <v>1530650.2977681691</v>
      </c>
      <c r="E186" s="516">
        <f t="shared" ca="1" si="21"/>
        <v>660433.69425228564</v>
      </c>
      <c r="F186" s="516">
        <f t="shared" ca="1" si="22"/>
        <v>281921159.7398712</v>
      </c>
      <c r="G186" s="517">
        <v>49318</v>
      </c>
      <c r="H186" s="516">
        <f t="shared" ca="1" si="23"/>
        <v>7653.251488840845</v>
      </c>
      <c r="I186" s="518">
        <f t="shared" ca="1" si="24"/>
        <v>105120.35275749394</v>
      </c>
      <c r="J186" s="530">
        <f t="shared" ca="1" si="26"/>
        <v>2303857.5962667894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2191083.9920204547</v>
      </c>
      <c r="D187" s="516">
        <f t="shared" ca="1" si="20"/>
        <v>1527072.948590969</v>
      </c>
      <c r="E187" s="516">
        <f t="shared" ca="1" si="21"/>
        <v>664011.04342948576</v>
      </c>
      <c r="F187" s="516">
        <f t="shared" ca="1" si="22"/>
        <v>281257148.69644171</v>
      </c>
      <c r="G187" s="517">
        <v>49349</v>
      </c>
      <c r="H187" s="516">
        <f t="shared" ca="1" si="23"/>
        <v>7635.3647429548446</v>
      </c>
      <c r="I187" s="518">
        <f t="shared" ca="1" si="24"/>
        <v>104874.67142323207</v>
      </c>
      <c r="J187" s="530">
        <f t="shared" ca="1" si="26"/>
        <v>2303594.0281866416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2191083.9920204547</v>
      </c>
      <c r="D188" s="516">
        <f t="shared" ca="1" si="20"/>
        <v>1523476.2221057259</v>
      </c>
      <c r="E188" s="516">
        <f t="shared" ca="1" si="21"/>
        <v>667607.76991472882</v>
      </c>
      <c r="F188" s="516">
        <f t="shared" ca="1" si="22"/>
        <v>280589540.92652696</v>
      </c>
      <c r="G188" s="517">
        <v>49377</v>
      </c>
      <c r="H188" s="516">
        <f t="shared" ca="1" si="23"/>
        <v>7617.3811105286295</v>
      </c>
      <c r="I188" s="518">
        <f t="shared" ca="1" si="24"/>
        <v>94502.401962004413</v>
      </c>
      <c r="J188" s="530">
        <f t="shared" ca="1" si="26"/>
        <v>2293203.7750929878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2191083.9920204547</v>
      </c>
      <c r="D189" s="516">
        <f t="shared" ca="1" si="20"/>
        <v>1519860.0133520211</v>
      </c>
      <c r="E189" s="516">
        <f t="shared" ca="1" si="21"/>
        <v>671223.97866843361</v>
      </c>
      <c r="F189" s="516">
        <f t="shared" ca="1" si="22"/>
        <v>279918316.94785851</v>
      </c>
      <c r="G189" s="517">
        <v>49408</v>
      </c>
      <c r="H189" s="516">
        <f t="shared" ca="1" si="23"/>
        <v>7599.3000667601054</v>
      </c>
      <c r="I189" s="518">
        <f t="shared" ca="1" si="24"/>
        <v>104379.30922466802</v>
      </c>
      <c r="J189" s="530">
        <f t="shared" ca="1" si="26"/>
        <v>2303062.601311883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2191083.9920204547</v>
      </c>
      <c r="D190" s="516">
        <f t="shared" ca="1" si="20"/>
        <v>1516224.2168009004</v>
      </c>
      <c r="E190" s="516">
        <f t="shared" ca="1" si="21"/>
        <v>674859.77521955431</v>
      </c>
      <c r="F190" s="516">
        <f t="shared" ca="1" si="22"/>
        <v>279243457.17263895</v>
      </c>
      <c r="G190" s="517">
        <v>49438</v>
      </c>
      <c r="H190" s="516">
        <f t="shared" ca="1" si="23"/>
        <v>7581.1210840045023</v>
      </c>
      <c r="I190" s="518">
        <f t="shared" ca="1" si="24"/>
        <v>100770.59410122906</v>
      </c>
      <c r="J190" s="530">
        <f t="shared" ca="1" si="26"/>
        <v>2299435.7072056886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2191083.9920204547</v>
      </c>
      <c r="D191" s="516">
        <f t="shared" ca="1" si="20"/>
        <v>1512568.7263517943</v>
      </c>
      <c r="E191" s="516">
        <f t="shared" ca="1" si="21"/>
        <v>678515.2656686604</v>
      </c>
      <c r="F191" s="516">
        <f t="shared" ca="1" si="22"/>
        <v>278564941.90697026</v>
      </c>
      <c r="G191" s="517">
        <v>49469</v>
      </c>
      <c r="H191" s="516">
        <f t="shared" ca="1" si="23"/>
        <v>7562.8436317589712</v>
      </c>
      <c r="I191" s="518">
        <f t="shared" ca="1" si="24"/>
        <v>103878.56606822168</v>
      </c>
      <c r="J191" s="530">
        <f t="shared" ca="1" si="26"/>
        <v>2302525.4017204354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2191083.9920204547</v>
      </c>
      <c r="D192" s="516">
        <f t="shared" ca="1" si="20"/>
        <v>1508893.4353294224</v>
      </c>
      <c r="E192" s="516">
        <f t="shared" ca="1" si="21"/>
        <v>682190.55669103237</v>
      </c>
      <c r="F192" s="516">
        <f t="shared" ca="1" si="22"/>
        <v>277882751.35027921</v>
      </c>
      <c r="G192" s="517">
        <v>49499</v>
      </c>
      <c r="H192" s="516">
        <f t="shared" ca="1" si="23"/>
        <v>7544.467176647112</v>
      </c>
      <c r="I192" s="518">
        <f t="shared" ca="1" si="24"/>
        <v>100283.37908650927</v>
      </c>
      <c r="J192" s="530">
        <f t="shared" ca="1" si="26"/>
        <v>2298911.838283611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2191083.9920204547</v>
      </c>
      <c r="D193" s="516">
        <f t="shared" ca="1" si="20"/>
        <v>1505198.2364806791</v>
      </c>
      <c r="E193" s="516">
        <f t="shared" ca="1" si="21"/>
        <v>685885.75553977559</v>
      </c>
      <c r="F193" s="516">
        <f t="shared" ca="1" si="22"/>
        <v>277196865.59473944</v>
      </c>
      <c r="G193" s="517">
        <v>49530</v>
      </c>
      <c r="H193" s="516">
        <f t="shared" ca="1" si="23"/>
        <v>7525.9911824033952</v>
      </c>
      <c r="I193" s="518">
        <f t="shared" ca="1" si="24"/>
        <v>103372.38350230386</v>
      </c>
      <c r="J193" s="530">
        <f t="shared" ca="1" si="26"/>
        <v>2301982.3667051615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2191083.9920204547</v>
      </c>
      <c r="D194" s="516">
        <f t="shared" ca="1" si="20"/>
        <v>1501483.0219715054</v>
      </c>
      <c r="E194" s="516">
        <f t="shared" ca="1" si="21"/>
        <v>689600.97004894936</v>
      </c>
      <c r="F194" s="516">
        <f t="shared" ca="1" si="22"/>
        <v>276507264.62469047</v>
      </c>
      <c r="G194" s="517">
        <v>49561</v>
      </c>
      <c r="H194" s="516">
        <f t="shared" ca="1" si="23"/>
        <v>7507.4151098575267</v>
      </c>
      <c r="I194" s="518">
        <f t="shared" ca="1" si="24"/>
        <v>103117.23400124305</v>
      </c>
      <c r="J194" s="530">
        <f t="shared" ca="1" si="26"/>
        <v>2301708.6411315552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2191083.9920204547</v>
      </c>
      <c r="D195" s="516">
        <f t="shared" ca="1" si="20"/>
        <v>1497747.68338374</v>
      </c>
      <c r="E195" s="516">
        <f t="shared" ca="1" si="21"/>
        <v>693336.3086367147</v>
      </c>
      <c r="F195" s="516">
        <f t="shared" ca="1" si="22"/>
        <v>275813928.31605375</v>
      </c>
      <c r="G195" s="517">
        <v>49591</v>
      </c>
      <c r="H195" s="516">
        <f t="shared" ca="1" si="23"/>
        <v>7488.7384169186998</v>
      </c>
      <c r="I195" s="518">
        <f t="shared" ca="1" si="24"/>
        <v>99542.615264888562</v>
      </c>
      <c r="J195" s="530">
        <f t="shared" ca="1" si="26"/>
        <v>2298115.3457022617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2191083.9920204547</v>
      </c>
      <c r="D196" s="516">
        <f t="shared" ca="1" si="20"/>
        <v>1493992.111711958</v>
      </c>
      <c r="E196" s="516">
        <f t="shared" ca="1" si="21"/>
        <v>697091.88030849677</v>
      </c>
      <c r="F196" s="516">
        <f t="shared" ca="1" si="22"/>
        <v>275116836.43574524</v>
      </c>
      <c r="G196" s="517">
        <v>49622</v>
      </c>
      <c r="H196" s="516">
        <f t="shared" ca="1" si="23"/>
        <v>7469.9605585597901</v>
      </c>
      <c r="I196" s="518">
        <f t="shared" ca="1" si="24"/>
        <v>102602.78133357198</v>
      </c>
      <c r="J196" s="530">
        <f t="shared" ca="1" si="26"/>
        <v>2301156.7339125862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2191083.9920204547</v>
      </c>
      <c r="D197" s="516">
        <f t="shared" ca="1" si="20"/>
        <v>1490216.1973602867</v>
      </c>
      <c r="E197" s="516">
        <f t="shared" ca="1" si="21"/>
        <v>700867.794660168</v>
      </c>
      <c r="F197" s="516">
        <f t="shared" ca="1" si="22"/>
        <v>274415968.64108509</v>
      </c>
      <c r="G197" s="517">
        <v>49652</v>
      </c>
      <c r="H197" s="516">
        <f t="shared" ca="1" si="23"/>
        <v>7451.0809868014339</v>
      </c>
      <c r="I197" s="518">
        <f t="shared" ca="1" si="24"/>
        <v>99042.061116868266</v>
      </c>
      <c r="J197" s="530">
        <f t="shared" ca="1" si="26"/>
        <v>2297577.1341241244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2191083.9920204547</v>
      </c>
      <c r="D198" s="516">
        <f t="shared" ca="1" si="20"/>
        <v>1486419.8301392109</v>
      </c>
      <c r="E198" s="516">
        <f t="shared" ca="1" si="21"/>
        <v>704664.16188124381</v>
      </c>
      <c r="F198" s="516">
        <f t="shared" ca="1" si="22"/>
        <v>273711304.47920382</v>
      </c>
      <c r="G198" s="517">
        <v>49683</v>
      </c>
      <c r="H198" s="516">
        <f t="shared" ca="1" si="23"/>
        <v>7432.0991506960545</v>
      </c>
      <c r="I198" s="518">
        <f t="shared" ca="1" si="24"/>
        <v>102082.74033448365</v>
      </c>
      <c r="J198" s="530">
        <f t="shared" ca="1" si="26"/>
        <v>2300598.8315056344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2191083.9920204547</v>
      </c>
      <c r="D199" s="516">
        <f t="shared" ca="1" si="20"/>
        <v>1482602.899262354</v>
      </c>
      <c r="E199" s="516">
        <f t="shared" ca="1" si="21"/>
        <v>708481.09275810071</v>
      </c>
      <c r="F199" s="516">
        <f t="shared" ca="1" si="22"/>
        <v>273002823.3864457</v>
      </c>
      <c r="G199" s="517">
        <v>49714</v>
      </c>
      <c r="H199" s="516">
        <f t="shared" ca="1" si="23"/>
        <v>7413.01449631177</v>
      </c>
      <c r="I199" s="518">
        <f t="shared" ca="1" si="24"/>
        <v>101820.60526626381</v>
      </c>
      <c r="J199" s="530">
        <f t="shared" ca="1" si="26"/>
        <v>2300317.61178303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2191083.9920204547</v>
      </c>
      <c r="D200" s="516">
        <f t="shared" ca="1" si="20"/>
        <v>1478765.2933432476</v>
      </c>
      <c r="E200" s="516">
        <f t="shared" ca="1" si="21"/>
        <v>712318.69867720711</v>
      </c>
      <c r="F200" s="516">
        <f t="shared" ca="1" si="22"/>
        <v>272290504.68776852</v>
      </c>
      <c r="G200" s="517">
        <v>49743</v>
      </c>
      <c r="H200" s="516">
        <f t="shared" ca="1" si="23"/>
        <v>7393.8264667162384</v>
      </c>
      <c r="I200" s="518">
        <f t="shared" ca="1" si="24"/>
        <v>95004.982538483091</v>
      </c>
      <c r="J200" s="530">
        <f t="shared" ca="1" si="26"/>
        <v>2293482.8010256542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2191083.9920204547</v>
      </c>
      <c r="D201" s="516">
        <f t="shared" ca="1" si="20"/>
        <v>1474906.9003920795</v>
      </c>
      <c r="E201" s="516">
        <f t="shared" ca="1" si="21"/>
        <v>716177.09162837523</v>
      </c>
      <c r="F201" s="516">
        <f t="shared" ca="1" si="22"/>
        <v>271574327.59614015</v>
      </c>
      <c r="G201" s="517">
        <v>49774</v>
      </c>
      <c r="H201" s="516">
        <f t="shared" ca="1" si="23"/>
        <v>7374.5345019603974</v>
      </c>
      <c r="I201" s="518">
        <f t="shared" ca="1" si="24"/>
        <v>101292.06774384987</v>
      </c>
      <c r="J201" s="530">
        <f t="shared" ca="1" si="26"/>
        <v>2299750.5942662652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2191083.9920204547</v>
      </c>
      <c r="D202" s="516">
        <f t="shared" ca="1" si="20"/>
        <v>1471027.6078124258</v>
      </c>
      <c r="E202" s="516">
        <f t="shared" ca="1" si="21"/>
        <v>720056.3842080289</v>
      </c>
      <c r="F202" s="516">
        <f t="shared" ca="1" si="22"/>
        <v>270854271.21193212</v>
      </c>
      <c r="G202" s="517">
        <v>49804</v>
      </c>
      <c r="H202" s="516">
        <f t="shared" ca="1" si="23"/>
        <v>7355.1380390621289</v>
      </c>
      <c r="I202" s="518">
        <f t="shared" ca="1" si="24"/>
        <v>97766.757934610447</v>
      </c>
      <c r="J202" s="530">
        <f t="shared" ca="1" si="26"/>
        <v>2296205.8879941273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2191083.9920204547</v>
      </c>
      <c r="D203" s="516">
        <f t="shared" ca="1" si="20"/>
        <v>1467127.3023979657</v>
      </c>
      <c r="E203" s="516">
        <f t="shared" ca="1" si="21"/>
        <v>723956.68962248904</v>
      </c>
      <c r="F203" s="516">
        <f t="shared" ca="1" si="22"/>
        <v>270130314.52230966</v>
      </c>
      <c r="G203" s="517">
        <v>49835</v>
      </c>
      <c r="H203" s="516">
        <f t="shared" ca="1" si="23"/>
        <v>7335.6365119898283</v>
      </c>
      <c r="I203" s="518">
        <f t="shared" ca="1" si="24"/>
        <v>100757.78889083874</v>
      </c>
      <c r="J203" s="530">
        <f t="shared" ca="1" si="26"/>
        <v>2299177.4174232832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2191083.9920204547</v>
      </c>
      <c r="D204" s="516">
        <f t="shared" ca="1" si="20"/>
        <v>1463205.8703291775</v>
      </c>
      <c r="E204" s="516">
        <f t="shared" ca="1" si="21"/>
        <v>727878.12169127725</v>
      </c>
      <c r="F204" s="516">
        <f t="shared" ca="1" si="22"/>
        <v>269402436.40061837</v>
      </c>
      <c r="G204" s="517">
        <v>49865</v>
      </c>
      <c r="H204" s="516">
        <f t="shared" ca="1" si="23"/>
        <v>7316.0293516458878</v>
      </c>
      <c r="I204" s="518">
        <f t="shared" ca="1" si="24"/>
        <v>97246.913228031466</v>
      </c>
      <c r="J204" s="530">
        <f t="shared" ca="1" si="26"/>
        <v>2295646.9346001321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2191083.9920204547</v>
      </c>
      <c r="D205" s="516">
        <f t="shared" ca="1" si="20"/>
        <v>1459263.1971700164</v>
      </c>
      <c r="E205" s="516">
        <f t="shared" ca="1" si="21"/>
        <v>731820.79485043837</v>
      </c>
      <c r="F205" s="516">
        <f t="shared" ca="1" si="22"/>
        <v>268670615.60576797</v>
      </c>
      <c r="G205" s="517">
        <v>49896</v>
      </c>
      <c r="H205" s="516">
        <f t="shared" ca="1" si="23"/>
        <v>7296.3159858500821</v>
      </c>
      <c r="I205" s="518">
        <f t="shared" ca="1" si="24"/>
        <v>100217.70634103003</v>
      </c>
      <c r="J205" s="530">
        <f t="shared" ca="1" si="26"/>
        <v>2298598.0143473349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2191083.9920204547</v>
      </c>
      <c r="D206" s="516">
        <f t="shared" ca="1" si="20"/>
        <v>1455299.1678645764</v>
      </c>
      <c r="E206" s="516">
        <f t="shared" ca="1" si="21"/>
        <v>735784.82415587828</v>
      </c>
      <c r="F206" s="516">
        <f t="shared" ca="1" si="22"/>
        <v>267934830.7816121</v>
      </c>
      <c r="G206" s="517">
        <v>49927</v>
      </c>
      <c r="H206" s="516">
        <f t="shared" ca="1" si="23"/>
        <v>7276.4958393228826</v>
      </c>
      <c r="I206" s="518">
        <f t="shared" ca="1" si="24"/>
        <v>99945.469005345672</v>
      </c>
      <c r="J206" s="530">
        <f t="shared" ca="1" si="26"/>
        <v>2298305.9568651235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2191083.9920204547</v>
      </c>
      <c r="D207" s="516">
        <f t="shared" ca="1" si="20"/>
        <v>1451313.6667337322</v>
      </c>
      <c r="E207" s="516">
        <f t="shared" ca="1" si="21"/>
        <v>739770.32528672251</v>
      </c>
      <c r="F207" s="516">
        <f t="shared" ca="1" si="22"/>
        <v>267195060.45632538</v>
      </c>
      <c r="G207" s="517">
        <v>49957</v>
      </c>
      <c r="H207" s="516">
        <f t="shared" ca="1" si="23"/>
        <v>7256.5683336686607</v>
      </c>
      <c r="I207" s="518">
        <f t="shared" ca="1" si="24"/>
        <v>96456.539081380339</v>
      </c>
      <c r="J207" s="530">
        <f t="shared" ca="1" si="26"/>
        <v>2294797.0994355036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2191083.9920204547</v>
      </c>
      <c r="D208" s="516">
        <f t="shared" ca="1" si="20"/>
        <v>1447306.5774717624</v>
      </c>
      <c r="E208" s="516">
        <f t="shared" ca="1" si="21"/>
        <v>743777.41454869229</v>
      </c>
      <c r="F208" s="516">
        <f t="shared" ca="1" si="22"/>
        <v>266451283.04177669</v>
      </c>
      <c r="G208" s="517">
        <v>49988</v>
      </c>
      <c r="H208" s="516">
        <f t="shared" ca="1" si="23"/>
        <v>7236.5328873588123</v>
      </c>
      <c r="I208" s="518">
        <f t="shared" ca="1" si="24"/>
        <v>99396.562489753022</v>
      </c>
      <c r="J208" s="530">
        <f t="shared" ca="1" si="26"/>
        <v>2297717.0873975665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2191083.9920204547</v>
      </c>
      <c r="D209" s="516">
        <f t="shared" ca="1" si="20"/>
        <v>1443277.7831429571</v>
      </c>
      <c r="E209" s="516">
        <f t="shared" ca="1" si="21"/>
        <v>747806.20887749759</v>
      </c>
      <c r="F209" s="516">
        <f t="shared" ca="1" si="22"/>
        <v>265703476.83289918</v>
      </c>
      <c r="G209" s="517">
        <v>50018</v>
      </c>
      <c r="H209" s="516">
        <f t="shared" ca="1" si="23"/>
        <v>7216.388915714786</v>
      </c>
      <c r="I209" s="518">
        <f t="shared" ca="1" si="24"/>
        <v>95922.461895039596</v>
      </c>
      <c r="J209" s="530">
        <f t="shared" ca="1" si="26"/>
        <v>2294222.8428312093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2191083.9920204547</v>
      </c>
      <c r="D210" s="516">
        <f t="shared" ca="1" si="20"/>
        <v>1439227.1661782039</v>
      </c>
      <c r="E210" s="516">
        <f t="shared" ca="1" si="21"/>
        <v>751856.82584225084</v>
      </c>
      <c r="F210" s="516">
        <f t="shared" ca="1" si="22"/>
        <v>264951620.00705692</v>
      </c>
      <c r="G210" s="517">
        <v>50049</v>
      </c>
      <c r="H210" s="516">
        <f t="shared" ca="1" si="23"/>
        <v>7196.1358308910194</v>
      </c>
      <c r="I210" s="518">
        <f t="shared" ca="1" si="24"/>
        <v>98841.693381838486</v>
      </c>
      <c r="J210" s="530">
        <f t="shared" ca="1" si="26"/>
        <v>2297121.8212331841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2191083.9920204547</v>
      </c>
      <c r="D211" s="516">
        <f t="shared" ca="1" si="20"/>
        <v>1435154.6083715584</v>
      </c>
      <c r="E211" s="516">
        <f t="shared" ca="1" si="21"/>
        <v>755929.38364889636</v>
      </c>
      <c r="F211" s="516">
        <f t="shared" ca="1" si="22"/>
        <v>264195690.62340802</v>
      </c>
      <c r="G211" s="517">
        <v>50080</v>
      </c>
      <c r="H211" s="516">
        <f t="shared" ca="1" si="23"/>
        <v>7175.7730418577921</v>
      </c>
      <c r="I211" s="518">
        <f t="shared" ca="1" si="24"/>
        <v>98562.002642625157</v>
      </c>
      <c r="J211" s="530">
        <f t="shared" ca="1" si="26"/>
        <v>2296821.7677049376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2191083.9920204547</v>
      </c>
      <c r="D212" s="516">
        <f t="shared" ca="1" si="20"/>
        <v>1431059.9908767934</v>
      </c>
      <c r="E212" s="516">
        <f t="shared" ca="1" si="21"/>
        <v>760024.00114366133</v>
      </c>
      <c r="F212" s="516">
        <f t="shared" ca="1" si="22"/>
        <v>263435666.62226436</v>
      </c>
      <c r="G212" s="517">
        <v>50108</v>
      </c>
      <c r="H212" s="516">
        <f t="shared" ca="1" si="23"/>
        <v>7155.2999543839669</v>
      </c>
      <c r="I212" s="518">
        <f t="shared" ca="1" si="24"/>
        <v>88769.752049465082</v>
      </c>
      <c r="J212" s="530">
        <f t="shared" ca="1" si="26"/>
        <v>2287009.044024304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2191083.9920204547</v>
      </c>
      <c r="D213" s="516">
        <f t="shared" ca="1" si="20"/>
        <v>1426943.1942039321</v>
      </c>
      <c r="E213" s="516">
        <f t="shared" ca="1" si="21"/>
        <v>764140.79781652265</v>
      </c>
      <c r="F213" s="516">
        <f t="shared" ca="1" si="22"/>
        <v>262671525.82444784</v>
      </c>
      <c r="G213" s="517">
        <v>50139</v>
      </c>
      <c r="H213" s="516">
        <f t="shared" ca="1" si="23"/>
        <v>7134.7159710196602</v>
      </c>
      <c r="I213" s="518">
        <f t="shared" ca="1" si="24"/>
        <v>97998.067983482324</v>
      </c>
      <c r="J213" s="530">
        <f t="shared" ca="1" si="26"/>
        <v>2296216.7759749568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2191083.9920204547</v>
      </c>
      <c r="D214" s="516">
        <f t="shared" ca="1" si="20"/>
        <v>1422804.0982157593</v>
      </c>
      <c r="E214" s="516">
        <f t="shared" ca="1" si="21"/>
        <v>768279.89380469546</v>
      </c>
      <c r="F214" s="516">
        <f t="shared" ca="1" si="22"/>
        <v>261903245.93064314</v>
      </c>
      <c r="G214" s="517">
        <v>50169</v>
      </c>
      <c r="H214" s="516">
        <f t="shared" ca="1" si="23"/>
        <v>7114.0204910787961</v>
      </c>
      <c r="I214" s="518">
        <f t="shared" ca="1" si="24"/>
        <v>94561.749296801223</v>
      </c>
      <c r="J214" s="530">
        <f t="shared" ca="1" si="26"/>
        <v>2292759.7618083348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2191083.9920204547</v>
      </c>
      <c r="D215" s="516">
        <f t="shared" ca="1" si="20"/>
        <v>1418642.5821243171</v>
      </c>
      <c r="E215" s="516">
        <f t="shared" ca="1" si="21"/>
        <v>772441.40989613766</v>
      </c>
      <c r="F215" s="516">
        <f t="shared" ca="1" si="22"/>
        <v>261130804.52074701</v>
      </c>
      <c r="G215" s="517">
        <v>50200</v>
      </c>
      <c r="H215" s="516">
        <f t="shared" ca="1" si="23"/>
        <v>7093.2129106215853</v>
      </c>
      <c r="I215" s="518">
        <f t="shared" ca="1" si="24"/>
        <v>97428.007486199233</v>
      </c>
      <c r="J215" s="530">
        <f t="shared" ca="1" si="26"/>
        <v>2295605.2124172752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2191083.9920204547</v>
      </c>
      <c r="D216" s="516">
        <f t="shared" ca="1" si="20"/>
        <v>1414458.5244873797</v>
      </c>
      <c r="E216" s="516">
        <f t="shared" ca="1" si="21"/>
        <v>776625.46753307502</v>
      </c>
      <c r="F216" s="516">
        <f t="shared" ca="1" si="22"/>
        <v>260354179.05321392</v>
      </c>
      <c r="G216" s="517">
        <v>50230</v>
      </c>
      <c r="H216" s="516">
        <f t="shared" ca="1" si="23"/>
        <v>7072.2926224368985</v>
      </c>
      <c r="I216" s="518">
        <f t="shared" ca="1" si="24"/>
        <v>94007.089627468915</v>
      </c>
      <c r="J216" s="530">
        <f t="shared" ca="1" si="26"/>
        <v>2292163.3742703605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2191083.9920204547</v>
      </c>
      <c r="D217" s="516">
        <f t="shared" ca="1" si="20"/>
        <v>1410251.8032049087</v>
      </c>
      <c r="E217" s="516">
        <f t="shared" ca="1" si="21"/>
        <v>780832.18881554599</v>
      </c>
      <c r="F217" s="516">
        <f t="shared" ca="1" si="22"/>
        <v>259573346.86439839</v>
      </c>
      <c r="G217" s="517">
        <v>50261</v>
      </c>
      <c r="H217" s="516">
        <f t="shared" ca="1" si="23"/>
        <v>7051.2590160245436</v>
      </c>
      <c r="I217" s="518">
        <f t="shared" ca="1" si="24"/>
        <v>96851.754607795563</v>
      </c>
      <c r="J217" s="530">
        <f t="shared" ca="1" si="26"/>
        <v>2294987.0056442749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2191083.9920204547</v>
      </c>
      <c r="D218" s="516">
        <f t="shared" ca="1" si="20"/>
        <v>1406022.2955154914</v>
      </c>
      <c r="E218" s="516">
        <f t="shared" ca="1" si="21"/>
        <v>785061.69650496333</v>
      </c>
      <c r="F218" s="516">
        <f t="shared" ca="1" si="22"/>
        <v>258788285.16789344</v>
      </c>
      <c r="G218" s="517">
        <v>50292</v>
      </c>
      <c r="H218" s="516">
        <f t="shared" ca="1" si="23"/>
        <v>7030.1114775774568</v>
      </c>
      <c r="I218" s="518">
        <f t="shared" ca="1" si="24"/>
        <v>96561.285033556196</v>
      </c>
      <c r="J218" s="530">
        <f t="shared" ca="1" si="26"/>
        <v>2294675.3885315885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2191083.9920204547</v>
      </c>
      <c r="D219" s="516">
        <f t="shared" ca="1" si="20"/>
        <v>1401769.8779927562</v>
      </c>
      <c r="E219" s="516">
        <f t="shared" ca="1" si="21"/>
        <v>789314.11402769852</v>
      </c>
      <c r="F219" s="516">
        <f t="shared" ca="1" si="22"/>
        <v>257998971.05386573</v>
      </c>
      <c r="G219" s="517">
        <v>50322</v>
      </c>
      <c r="H219" s="516">
        <f t="shared" ca="1" si="23"/>
        <v>7008.8493899637806</v>
      </c>
      <c r="I219" s="518">
        <f t="shared" ca="1" si="24"/>
        <v>93163.782660441633</v>
      </c>
      <c r="J219" s="530">
        <f t="shared" ca="1" si="26"/>
        <v>2291256.62407086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2191083.9920204547</v>
      </c>
      <c r="D220" s="516">
        <f t="shared" ca="1" si="20"/>
        <v>1397494.4265417727</v>
      </c>
      <c r="E220" s="516">
        <f t="shared" ca="1" si="21"/>
        <v>793589.56547868205</v>
      </c>
      <c r="F220" s="516">
        <f t="shared" ca="1" si="22"/>
        <v>257205381.48838705</v>
      </c>
      <c r="G220" s="517">
        <v>50353</v>
      </c>
      <c r="H220" s="516">
        <f t="shared" ca="1" si="23"/>
        <v>6987.4721327088637</v>
      </c>
      <c r="I220" s="518">
        <f t="shared" ca="1" si="24"/>
        <v>95975.617232038043</v>
      </c>
      <c r="J220" s="530">
        <f t="shared" ca="1" si="26"/>
        <v>2294047.0813852018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2191083.9920204547</v>
      </c>
      <c r="D221" s="516">
        <f t="shared" ca="1" si="20"/>
        <v>1393195.8163954299</v>
      </c>
      <c r="E221" s="516">
        <f t="shared" ca="1" si="21"/>
        <v>797888.17562502483</v>
      </c>
      <c r="F221" s="516">
        <f t="shared" ca="1" si="22"/>
        <v>256407493.31276202</v>
      </c>
      <c r="G221" s="517">
        <v>50383</v>
      </c>
      <c r="H221" s="516">
        <f t="shared" ca="1" si="23"/>
        <v>6965.9790819771497</v>
      </c>
      <c r="I221" s="518">
        <f t="shared" ca="1" si="24"/>
        <v>92593.937335819326</v>
      </c>
      <c r="J221" s="530">
        <f t="shared" ca="1" si="26"/>
        <v>2290643.9084382514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2191083.9920204547</v>
      </c>
      <c r="D222" s="516">
        <f t="shared" ca="1" si="20"/>
        <v>1388873.9221107943</v>
      </c>
      <c r="E222" s="516">
        <f t="shared" ca="1" si="21"/>
        <v>802210.06990966038</v>
      </c>
      <c r="F222" s="516">
        <f t="shared" ca="1" si="22"/>
        <v>255605283.24285236</v>
      </c>
      <c r="G222" s="517">
        <v>50414</v>
      </c>
      <c r="H222" s="516">
        <f t="shared" ca="1" si="23"/>
        <v>6944.3696105539721</v>
      </c>
      <c r="I222" s="518">
        <f t="shared" ca="1" si="24"/>
        <v>95383.587512347469</v>
      </c>
      <c r="J222" s="530">
        <f t="shared" ca="1" si="26"/>
        <v>2293411.9491433562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2191083.9920204547</v>
      </c>
      <c r="D223" s="516">
        <f t="shared" ca="1" si="20"/>
        <v>1384528.6175654503</v>
      </c>
      <c r="E223" s="516">
        <f t="shared" ca="1" si="21"/>
        <v>806555.37445500446</v>
      </c>
      <c r="F223" s="516">
        <f t="shared" ca="1" si="22"/>
        <v>254798727.86839736</v>
      </c>
      <c r="G223" s="517">
        <v>50445</v>
      </c>
      <c r="H223" s="516">
        <f t="shared" ca="1" si="23"/>
        <v>6922.6430878272513</v>
      </c>
      <c r="I223" s="518">
        <f t="shared" ca="1" si="24"/>
        <v>95085.165366341054</v>
      </c>
      <c r="J223" s="530">
        <f t="shared" ca="1" si="26"/>
        <v>2293091.8004746228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2191083.9920204547</v>
      </c>
      <c r="D224" s="516">
        <f t="shared" ca="1" si="20"/>
        <v>1380159.775953819</v>
      </c>
      <c r="E224" s="516">
        <f t="shared" ca="1" si="21"/>
        <v>810924.21606663568</v>
      </c>
      <c r="F224" s="516">
        <f t="shared" ca="1" si="22"/>
        <v>253987803.65233073</v>
      </c>
      <c r="G224" s="517">
        <v>50473</v>
      </c>
      <c r="H224" s="516">
        <f t="shared" ca="1" si="23"/>
        <v>6900.798879769095</v>
      </c>
      <c r="I224" s="518">
        <f t="shared" ca="1" si="24"/>
        <v>85612.372563781493</v>
      </c>
      <c r="J224" s="530">
        <f t="shared" ca="1" si="26"/>
        <v>2283597.1634640056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2191083.9920204547</v>
      </c>
      <c r="D225" s="516">
        <f t="shared" ca="1" si="20"/>
        <v>1375767.2697834582</v>
      </c>
      <c r="E225" s="516">
        <f t="shared" ca="1" si="21"/>
        <v>815316.72223699652</v>
      </c>
      <c r="F225" s="516">
        <f t="shared" ca="1" si="22"/>
        <v>253172486.93009374</v>
      </c>
      <c r="G225" s="517">
        <v>50504</v>
      </c>
      <c r="H225" s="516">
        <f t="shared" ca="1" si="23"/>
        <v>6878.8363489172907</v>
      </c>
      <c r="I225" s="518">
        <f t="shared" ca="1" si="24"/>
        <v>94483.46295866702</v>
      </c>
      <c r="J225" s="530">
        <f t="shared" ca="1" si="26"/>
        <v>2292446.291328039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2191083.9920204547</v>
      </c>
      <c r="D226" s="516">
        <f t="shared" ca="1" si="20"/>
        <v>1371350.9708713412</v>
      </c>
      <c r="E226" s="516">
        <f t="shared" ca="1" si="21"/>
        <v>819733.02114911354</v>
      </c>
      <c r="F226" s="516">
        <f t="shared" ca="1" si="22"/>
        <v>252352753.90894464</v>
      </c>
      <c r="G226" s="517">
        <v>50534</v>
      </c>
      <c r="H226" s="516">
        <f t="shared" ca="1" si="23"/>
        <v>6856.7548543567063</v>
      </c>
      <c r="I226" s="518">
        <f t="shared" ca="1" si="24"/>
        <v>91142.095294833736</v>
      </c>
      <c r="J226" s="530">
        <f t="shared" ca="1" si="26"/>
        <v>2289082.8421696452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2191083.9920204547</v>
      </c>
      <c r="D227" s="516">
        <f t="shared" ca="1" si="20"/>
        <v>1366910.7503401169</v>
      </c>
      <c r="E227" s="516">
        <f t="shared" ca="1" si="21"/>
        <v>824173.24168033781</v>
      </c>
      <c r="F227" s="516">
        <f t="shared" ca="1" si="22"/>
        <v>251528580.66726431</v>
      </c>
      <c r="G227" s="517">
        <v>50565</v>
      </c>
      <c r="H227" s="516">
        <f t="shared" ca="1" si="23"/>
        <v>6834.5537517005841</v>
      </c>
      <c r="I227" s="518">
        <f t="shared" ca="1" si="24"/>
        <v>93875.224454127398</v>
      </c>
      <c r="J227" s="530">
        <f t="shared" ca="1" si="26"/>
        <v>2291793.7702262825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2191083.9920204547</v>
      </c>
      <c r="D228" s="516">
        <f t="shared" ca="1" si="20"/>
        <v>1362446.4786143485</v>
      </c>
      <c r="E228" s="516">
        <f t="shared" ca="1" si="21"/>
        <v>828637.51340610627</v>
      </c>
      <c r="F228" s="516">
        <f t="shared" ca="1" si="22"/>
        <v>250699943.15385821</v>
      </c>
      <c r="G228" s="517">
        <v>50595</v>
      </c>
      <c r="H228" s="516">
        <f t="shared" ca="1" si="23"/>
        <v>6812.2323930717421</v>
      </c>
      <c r="I228" s="518">
        <f t="shared" ca="1" si="24"/>
        <v>90550.289040215139</v>
      </c>
      <c r="J228" s="530">
        <f t="shared" ca="1" si="26"/>
        <v>2288446.5134537416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2191083.9920204547</v>
      </c>
      <c r="D229" s="516">
        <f t="shared" ca="1" si="20"/>
        <v>1357958.0254167321</v>
      </c>
      <c r="E229" s="516">
        <f t="shared" ca="1" si="21"/>
        <v>833125.96660372266</v>
      </c>
      <c r="F229" s="516">
        <f t="shared" ca="1" si="22"/>
        <v>249866817.18725449</v>
      </c>
      <c r="G229" s="517">
        <v>50626</v>
      </c>
      <c r="H229" s="516">
        <f t="shared" ca="1" si="23"/>
        <v>6789.7901270836601</v>
      </c>
      <c r="I229" s="518">
        <f t="shared" ca="1" si="24"/>
        <v>93260.378853235248</v>
      </c>
      <c r="J229" s="530">
        <f t="shared" ca="1" si="26"/>
        <v>2291134.1610007738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2191083.9920204547</v>
      </c>
      <c r="D230" s="516">
        <f t="shared" ca="1" si="20"/>
        <v>1353445.2597642953</v>
      </c>
      <c r="E230" s="516">
        <f t="shared" ca="1" si="21"/>
        <v>837638.73225615942</v>
      </c>
      <c r="F230" s="516">
        <f t="shared" ca="1" si="22"/>
        <v>249029178.45499831</v>
      </c>
      <c r="G230" s="517">
        <v>50657</v>
      </c>
      <c r="H230" s="516">
        <f t="shared" ca="1" si="23"/>
        <v>6767.2262988214761</v>
      </c>
      <c r="I230" s="518">
        <f t="shared" ca="1" si="24"/>
        <v>92950.455993658659</v>
      </c>
      <c r="J230" s="530">
        <f t="shared" ca="1" si="26"/>
        <v>2290801.6743129352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2191083.9920204547</v>
      </c>
      <c r="D231" s="516">
        <f t="shared" ca="1" si="20"/>
        <v>1348908.0499645742</v>
      </c>
      <c r="E231" s="516">
        <f t="shared" ca="1" si="21"/>
        <v>842175.94205588056</v>
      </c>
      <c r="F231" s="516">
        <f t="shared" ca="1" si="22"/>
        <v>248187002.51294243</v>
      </c>
      <c r="G231" s="517">
        <v>50687</v>
      </c>
      <c r="H231" s="516">
        <f t="shared" ca="1" si="23"/>
        <v>6744.5402498228705</v>
      </c>
      <c r="I231" s="518">
        <f t="shared" ca="1" si="24"/>
        <v>89650.504243799383</v>
      </c>
      <c r="J231" s="530">
        <f t="shared" ca="1" si="26"/>
        <v>2287479.0365140769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2191083.9920204547</v>
      </c>
      <c r="D232" s="516">
        <f t="shared" ca="1" si="20"/>
        <v>1344346.2636117716</v>
      </c>
      <c r="E232" s="516">
        <f t="shared" ca="1" si="21"/>
        <v>846737.72840868309</v>
      </c>
      <c r="F232" s="516">
        <f t="shared" ca="1" si="22"/>
        <v>247340264.78453374</v>
      </c>
      <c r="G232" s="517">
        <v>50718</v>
      </c>
      <c r="H232" s="516">
        <f t="shared" ca="1" si="23"/>
        <v>6721.7313180588581</v>
      </c>
      <c r="I232" s="518">
        <f t="shared" ca="1" si="24"/>
        <v>92325.564934814567</v>
      </c>
      <c r="J232" s="530">
        <f t="shared" ca="1" si="26"/>
        <v>2290131.288273328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2191083.9920204547</v>
      </c>
      <c r="D233" s="516">
        <f t="shared" ca="1" si="20"/>
        <v>1339759.767582891</v>
      </c>
      <c r="E233" s="516">
        <f t="shared" ca="1" si="21"/>
        <v>851324.22443756368</v>
      </c>
      <c r="F233" s="516">
        <f t="shared" ca="1" si="22"/>
        <v>246488940.56009617</v>
      </c>
      <c r="G233" s="517">
        <v>50748</v>
      </c>
      <c r="H233" s="516">
        <f t="shared" ca="1" si="23"/>
        <v>6698.7988379144554</v>
      </c>
      <c r="I233" s="518">
        <f t="shared" ca="1" si="24"/>
        <v>89042.495322432136</v>
      </c>
      <c r="J233" s="530">
        <f t="shared" ca="1" si="26"/>
        <v>2286825.2861808017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2191083.9920204547</v>
      </c>
      <c r="D234" s="516">
        <f t="shared" ca="1" si="20"/>
        <v>1335148.4280338543</v>
      </c>
      <c r="E234" s="516">
        <f t="shared" ca="1" si="21"/>
        <v>855935.56398660038</v>
      </c>
      <c r="F234" s="516">
        <f t="shared" ca="1" si="22"/>
        <v>245633004.99610958</v>
      </c>
      <c r="G234" s="517">
        <v>50779</v>
      </c>
      <c r="H234" s="516">
        <f t="shared" ca="1" si="23"/>
        <v>6675.7421401692718</v>
      </c>
      <c r="I234" s="518">
        <f t="shared" ca="1" si="24"/>
        <v>91693.88588835577</v>
      </c>
      <c r="J234" s="530">
        <f t="shared" ca="1" si="26"/>
        <v>2289453.6200489798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2191083.9920204547</v>
      </c>
      <c r="D235" s="516">
        <f t="shared" ca="1" si="20"/>
        <v>1330512.1103955936</v>
      </c>
      <c r="E235" s="516">
        <f t="shared" ca="1" si="21"/>
        <v>860571.88162486115</v>
      </c>
      <c r="F235" s="516">
        <f t="shared" ca="1" si="22"/>
        <v>244772433.11448473</v>
      </c>
      <c r="G235" s="517">
        <v>50810</v>
      </c>
      <c r="H235" s="516">
        <f t="shared" ca="1" si="23"/>
        <v>6652.5605519779674</v>
      </c>
      <c r="I235" s="518">
        <f t="shared" ca="1" si="24"/>
        <v>91375.477858552753</v>
      </c>
      <c r="J235" s="530">
        <f t="shared" ca="1" si="26"/>
        <v>2289112.0304309856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2191083.9920204547</v>
      </c>
      <c r="D236" s="516">
        <f t="shared" ca="1" si="20"/>
        <v>1325850.6793701258</v>
      </c>
      <c r="E236" s="516">
        <f t="shared" ca="1" si="21"/>
        <v>865233.31265032897</v>
      </c>
      <c r="F236" s="516">
        <f t="shared" ca="1" si="22"/>
        <v>243907199.8018344</v>
      </c>
      <c r="G236" s="517">
        <v>50838</v>
      </c>
      <c r="H236" s="516">
        <f t="shared" ca="1" si="23"/>
        <v>6629.2533968506286</v>
      </c>
      <c r="I236" s="518">
        <f t="shared" ca="1" si="24"/>
        <v>82243.537526466855</v>
      </c>
      <c r="J236" s="530">
        <f t="shared" ca="1" si="26"/>
        <v>2279956.7829437722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2191083.9920204547</v>
      </c>
      <c r="D237" s="516">
        <f t="shared" ca="1" si="20"/>
        <v>1321163.998926603</v>
      </c>
      <c r="E237" s="516">
        <f t="shared" ca="1" si="21"/>
        <v>869919.99309385172</v>
      </c>
      <c r="F237" s="516">
        <f t="shared" ca="1" si="22"/>
        <v>243037279.80874056</v>
      </c>
      <c r="G237" s="517">
        <v>50869</v>
      </c>
      <c r="H237" s="516">
        <f t="shared" ca="1" si="23"/>
        <v>6605.8199946330151</v>
      </c>
      <c r="I237" s="518">
        <f t="shared" ca="1" si="24"/>
        <v>90733.478326282391</v>
      </c>
      <c r="J237" s="530">
        <f t="shared" ca="1" si="26"/>
        <v>2288423.2903413703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2191083.9920204547</v>
      </c>
      <c r="D238" s="516">
        <f t="shared" ca="1" si="20"/>
        <v>1316451.9322973448</v>
      </c>
      <c r="E238" s="516">
        <f t="shared" ca="1" si="21"/>
        <v>874632.05972310994</v>
      </c>
      <c r="F238" s="516">
        <f t="shared" ca="1" si="22"/>
        <v>242162647.74901745</v>
      </c>
      <c r="G238" s="517">
        <v>50899</v>
      </c>
      <c r="H238" s="516">
        <f t="shared" ca="1" si="23"/>
        <v>6582.2596614867243</v>
      </c>
      <c r="I238" s="518">
        <f t="shared" ca="1" si="24"/>
        <v>87493.420731146587</v>
      </c>
      <c r="J238" s="530">
        <f t="shared" ca="1" si="26"/>
        <v>2285159.6724130884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2191083.9920204547</v>
      </c>
      <c r="D239" s="516">
        <f t="shared" ca="1" si="20"/>
        <v>1311714.3419738444</v>
      </c>
      <c r="E239" s="516">
        <f t="shared" ca="1" si="21"/>
        <v>879369.65004661027</v>
      </c>
      <c r="F239" s="516">
        <f t="shared" ca="1" si="22"/>
        <v>241283278.09897083</v>
      </c>
      <c r="G239" s="517">
        <v>50930</v>
      </c>
      <c r="H239" s="516">
        <f t="shared" ca="1" si="23"/>
        <v>6558.5717098692221</v>
      </c>
      <c r="I239" s="518">
        <f t="shared" ca="1" si="24"/>
        <v>90084.504962634484</v>
      </c>
      <c r="J239" s="530">
        <f t="shared" ca="1" si="26"/>
        <v>2287727.0686929584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2191083.9920204547</v>
      </c>
      <c r="D240" s="516">
        <f t="shared" ref="D240:D303" ca="1" si="28">+F239*(($H$6/100)/$H$9)</f>
        <v>1306951.0897027587</v>
      </c>
      <c r="E240" s="516">
        <f t="shared" ref="E240:E303" ca="1" si="29">+C240-D240</f>
        <v>884132.90231769602</v>
      </c>
      <c r="F240" s="516">
        <f t="shared" ref="F240:F303" ca="1" si="30">IF(F239&lt;1,0,+F239-E240)</f>
        <v>240399145.19665313</v>
      </c>
      <c r="G240" s="517">
        <v>50960</v>
      </c>
      <c r="H240" s="516">
        <f t="shared" ref="H240:H303" ca="1" si="31">+D240*$H$7/100</f>
        <v>6534.7554485137935</v>
      </c>
      <c r="I240" s="518">
        <f t="shared" ref="I240:I303" ca="1" si="32">+F239*$R$41*O240</f>
        <v>86861.980115629485</v>
      </c>
      <c r="J240" s="530">
        <f t="shared" ca="1" si="26"/>
        <v>2284480.7275845977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2191083.9920204547</v>
      </c>
      <c r="D241" s="516">
        <f t="shared" ca="1" si="28"/>
        <v>1302162.036481871</v>
      </c>
      <c r="E241" s="516">
        <f t="shared" ca="1" si="29"/>
        <v>888921.95553858369</v>
      </c>
      <c r="F241" s="516">
        <f t="shared" ca="1" si="30"/>
        <v>239510223.24111456</v>
      </c>
      <c r="G241" s="517">
        <v>50991</v>
      </c>
      <c r="H241" s="516">
        <f t="shared" ca="1" si="31"/>
        <v>6510.8101824093555</v>
      </c>
      <c r="I241" s="518">
        <f t="shared" ca="1" si="32"/>
        <v>89428.482013154964</v>
      </c>
      <c r="J241" s="530">
        <f t="shared" ref="J241:J304" ca="1" si="34">+C241+H241+I241</f>
        <v>2287023.2842160189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2191083.9920204547</v>
      </c>
      <c r="D242" s="516">
        <f t="shared" ca="1" si="28"/>
        <v>1297347.0425560372</v>
      </c>
      <c r="E242" s="516">
        <f t="shared" ca="1" si="29"/>
        <v>893736.94946441753</v>
      </c>
      <c r="F242" s="516">
        <f t="shared" ca="1" si="30"/>
        <v>238616486.29165015</v>
      </c>
      <c r="G242" s="517">
        <v>51022</v>
      </c>
      <c r="H242" s="516">
        <f t="shared" ca="1" si="31"/>
        <v>6486.735212780186</v>
      </c>
      <c r="I242" s="518">
        <f t="shared" ca="1" si="32"/>
        <v>89097.803045694614</v>
      </c>
      <c r="J242" s="530">
        <f t="shared" ca="1" si="34"/>
        <v>2286668.5302789295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2191083.9920204547</v>
      </c>
      <c r="D243" s="516">
        <f t="shared" ca="1" si="28"/>
        <v>1292505.9674131051</v>
      </c>
      <c r="E243" s="516">
        <f t="shared" ca="1" si="29"/>
        <v>898578.02460734965</v>
      </c>
      <c r="F243" s="516">
        <f t="shared" ca="1" si="30"/>
        <v>237717908.26704279</v>
      </c>
      <c r="G243" s="517">
        <v>51052</v>
      </c>
      <c r="H243" s="516">
        <f t="shared" ca="1" si="31"/>
        <v>6462.5298370655255</v>
      </c>
      <c r="I243" s="518">
        <f t="shared" ca="1" si="32"/>
        <v>85901.935064994032</v>
      </c>
      <c r="J243" s="530">
        <f t="shared" ca="1" si="34"/>
        <v>2283448.4569225144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2191083.9920204547</v>
      </c>
      <c r="D244" s="516">
        <f t="shared" ca="1" si="28"/>
        <v>1287638.6697798152</v>
      </c>
      <c r="E244" s="516">
        <f t="shared" ca="1" si="29"/>
        <v>903445.32224063948</v>
      </c>
      <c r="F244" s="516">
        <f t="shared" ca="1" si="30"/>
        <v>236814462.94480214</v>
      </c>
      <c r="G244" s="517">
        <v>51083</v>
      </c>
      <c r="H244" s="516">
        <f t="shared" ca="1" si="31"/>
        <v>6438.1933488990762</v>
      </c>
      <c r="I244" s="518">
        <f t="shared" ca="1" si="32"/>
        <v>88431.061875339903</v>
      </c>
      <c r="J244" s="530">
        <f t="shared" ca="1" si="34"/>
        <v>2285953.2472446938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2191083.9920204547</v>
      </c>
      <c r="D245" s="516">
        <f t="shared" ca="1" si="28"/>
        <v>1282745.0076176783</v>
      </c>
      <c r="E245" s="516">
        <f t="shared" ca="1" si="29"/>
        <v>908338.98440277646</v>
      </c>
      <c r="F245" s="516">
        <f t="shared" ca="1" si="30"/>
        <v>235906123.96039936</v>
      </c>
      <c r="G245" s="517">
        <v>51113</v>
      </c>
      <c r="H245" s="516">
        <f t="shared" ca="1" si="31"/>
        <v>6413.7250380883916</v>
      </c>
      <c r="I245" s="518">
        <f t="shared" ca="1" si="32"/>
        <v>85253.206660128752</v>
      </c>
      <c r="J245" s="530">
        <f t="shared" ca="1" si="34"/>
        <v>2282750.9237186718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2191083.9920204547</v>
      </c>
      <c r="D246" s="516">
        <f t="shared" ca="1" si="28"/>
        <v>1277824.83811883</v>
      </c>
      <c r="E246" s="516">
        <f t="shared" ca="1" si="29"/>
        <v>913259.15390162473</v>
      </c>
      <c r="F246" s="516">
        <f t="shared" ca="1" si="30"/>
        <v>234992864.80649772</v>
      </c>
      <c r="G246" s="517">
        <v>51144</v>
      </c>
      <c r="H246" s="516">
        <f t="shared" ca="1" si="31"/>
        <v>6389.1241905941497</v>
      </c>
      <c r="I246" s="518">
        <f t="shared" ca="1" si="32"/>
        <v>87757.078113268552</v>
      </c>
      <c r="J246" s="530">
        <f t="shared" ca="1" si="34"/>
        <v>2285230.1943243174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2191083.9920204547</v>
      </c>
      <c r="D247" s="516">
        <f t="shared" ca="1" si="28"/>
        <v>1272878.0177018626</v>
      </c>
      <c r="E247" s="516">
        <f t="shared" ca="1" si="29"/>
        <v>918205.97431859211</v>
      </c>
      <c r="F247" s="516">
        <f t="shared" ca="1" si="30"/>
        <v>234074658.83217913</v>
      </c>
      <c r="G247" s="517">
        <v>51175</v>
      </c>
      <c r="H247" s="516">
        <f t="shared" ca="1" si="31"/>
        <v>6364.3900885093135</v>
      </c>
      <c r="I247" s="518">
        <f t="shared" ca="1" si="32"/>
        <v>87417.34570801715</v>
      </c>
      <c r="J247" s="530">
        <f t="shared" ca="1" si="34"/>
        <v>2284865.7278169813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2191083.9920204547</v>
      </c>
      <c r="D248" s="516">
        <f t="shared" ca="1" si="28"/>
        <v>1267904.4020076371</v>
      </c>
      <c r="E248" s="516">
        <f t="shared" ca="1" si="29"/>
        <v>923179.59001281764</v>
      </c>
      <c r="F248" s="516">
        <f t="shared" ca="1" si="30"/>
        <v>233151479.24216631</v>
      </c>
      <c r="G248" s="517">
        <v>51204</v>
      </c>
      <c r="H248" s="516">
        <f t="shared" ca="1" si="31"/>
        <v>6339.5220100381857</v>
      </c>
      <c r="I248" s="518">
        <f t="shared" ca="1" si="32"/>
        <v>81457.981273598329</v>
      </c>
      <c r="J248" s="530">
        <f t="shared" ca="1" si="34"/>
        <v>2278881.4953040914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2191083.9920204547</v>
      </c>
      <c r="D249" s="516">
        <f t="shared" ca="1" si="28"/>
        <v>1262903.8458950676</v>
      </c>
      <c r="E249" s="516">
        <f t="shared" ca="1" si="29"/>
        <v>928180.14612538717</v>
      </c>
      <c r="F249" s="516">
        <f t="shared" ca="1" si="30"/>
        <v>232223299.09604093</v>
      </c>
      <c r="G249" s="517">
        <v>51235</v>
      </c>
      <c r="H249" s="516">
        <f t="shared" ca="1" si="31"/>
        <v>6314.5192294753379</v>
      </c>
      <c r="I249" s="518">
        <f t="shared" ca="1" si="32"/>
        <v>86732.350278085869</v>
      </c>
      <c r="J249" s="530">
        <f t="shared" ca="1" si="34"/>
        <v>2284130.8615280162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2191083.9920204547</v>
      </c>
      <c r="D250" s="516">
        <f t="shared" ca="1" si="28"/>
        <v>1257876.2034368885</v>
      </c>
      <c r="E250" s="516">
        <f t="shared" ca="1" si="29"/>
        <v>933207.7885835662</v>
      </c>
      <c r="F250" s="516">
        <f t="shared" ca="1" si="30"/>
        <v>231290091.30745736</v>
      </c>
      <c r="G250" s="517">
        <v>51265</v>
      </c>
      <c r="H250" s="516">
        <f t="shared" ca="1" si="31"/>
        <v>6289.3810171844425</v>
      </c>
      <c r="I250" s="518">
        <f t="shared" ca="1" si="32"/>
        <v>83600.387674574726</v>
      </c>
      <c r="J250" s="530">
        <f t="shared" ca="1" si="34"/>
        <v>2280973.7607122138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2191083.9920204547</v>
      </c>
      <c r="D251" s="516">
        <f t="shared" ca="1" si="28"/>
        <v>1252821.327915394</v>
      </c>
      <c r="E251" s="516">
        <f t="shared" ca="1" si="29"/>
        <v>938262.66410506074</v>
      </c>
      <c r="F251" s="516">
        <f t="shared" ca="1" si="30"/>
        <v>230351828.6433523</v>
      </c>
      <c r="G251" s="517">
        <v>51296</v>
      </c>
      <c r="H251" s="516">
        <f t="shared" ca="1" si="31"/>
        <v>6264.1066395769703</v>
      </c>
      <c r="I251" s="518">
        <f t="shared" ca="1" si="32"/>
        <v>86039.913966374123</v>
      </c>
      <c r="J251" s="530">
        <f t="shared" ca="1" si="34"/>
        <v>2283388.0126264058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2191083.9920204547</v>
      </c>
      <c r="D252" s="516">
        <f t="shared" ca="1" si="28"/>
        <v>1247739.0718181583</v>
      </c>
      <c r="E252" s="516">
        <f t="shared" ca="1" si="29"/>
        <v>943344.92020229646</v>
      </c>
      <c r="F252" s="516">
        <f t="shared" ca="1" si="30"/>
        <v>229408483.72315001</v>
      </c>
      <c r="G252" s="517">
        <v>51326</v>
      </c>
      <c r="H252" s="516">
        <f t="shared" ca="1" si="31"/>
        <v>6238.6953590907915</v>
      </c>
      <c r="I252" s="518">
        <f t="shared" ca="1" si="32"/>
        <v>82926.658311606821</v>
      </c>
      <c r="J252" s="530">
        <f t="shared" ca="1" si="34"/>
        <v>2280249.3456911524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2191083.9920204547</v>
      </c>
      <c r="D253" s="516">
        <f t="shared" ca="1" si="28"/>
        <v>1242629.2868337294</v>
      </c>
      <c r="E253" s="516">
        <f t="shared" ca="1" si="29"/>
        <v>948454.70518672536</v>
      </c>
      <c r="F253" s="516">
        <f t="shared" ca="1" si="30"/>
        <v>228460029.01796329</v>
      </c>
      <c r="G253" s="517">
        <v>51357</v>
      </c>
      <c r="H253" s="516">
        <f t="shared" ca="1" si="31"/>
        <v>6213.1464341686469</v>
      </c>
      <c r="I253" s="518">
        <f t="shared" ca="1" si="32"/>
        <v>85339.955945011796</v>
      </c>
      <c r="J253" s="530">
        <f t="shared" ca="1" si="34"/>
        <v>2282637.0943996352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2191083.9920204547</v>
      </c>
      <c r="D254" s="516">
        <f t="shared" ca="1" si="28"/>
        <v>1237491.8238473013</v>
      </c>
      <c r="E254" s="516">
        <f t="shared" ca="1" si="29"/>
        <v>953592.16817315342</v>
      </c>
      <c r="F254" s="516">
        <f t="shared" ca="1" si="30"/>
        <v>227506436.84979013</v>
      </c>
      <c r="G254" s="517">
        <v>51388</v>
      </c>
      <c r="H254" s="516">
        <f t="shared" ca="1" si="31"/>
        <v>6187.4591192365069</v>
      </c>
      <c r="I254" s="518">
        <f t="shared" ca="1" si="32"/>
        <v>84987.130794682336</v>
      </c>
      <c r="J254" s="530">
        <f t="shared" ca="1" si="34"/>
        <v>2282258.5819343738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2191083.9920204547</v>
      </c>
      <c r="D255" s="516">
        <f t="shared" ca="1" si="28"/>
        <v>1232326.5329363632</v>
      </c>
      <c r="E255" s="516">
        <f t="shared" ca="1" si="29"/>
        <v>958757.45908409148</v>
      </c>
      <c r="F255" s="516">
        <f t="shared" ca="1" si="30"/>
        <v>226547679.39070603</v>
      </c>
      <c r="G255" s="517">
        <v>51418</v>
      </c>
      <c r="H255" s="516">
        <f t="shared" ca="1" si="31"/>
        <v>6161.6326646818161</v>
      </c>
      <c r="I255" s="518">
        <f t="shared" ca="1" si="32"/>
        <v>81902.31726592443</v>
      </c>
      <c r="J255" s="530">
        <f t="shared" ca="1" si="34"/>
        <v>2279147.9419510611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2191083.9920204547</v>
      </c>
      <c r="D256" s="516">
        <f t="shared" ca="1" si="28"/>
        <v>1227133.2633663244</v>
      </c>
      <c r="E256" s="516">
        <f t="shared" ca="1" si="29"/>
        <v>963950.72865413036</v>
      </c>
      <c r="F256" s="516">
        <f t="shared" ca="1" si="30"/>
        <v>225583728.66205192</v>
      </c>
      <c r="G256" s="517">
        <v>51449</v>
      </c>
      <c r="H256" s="516">
        <f t="shared" ca="1" si="31"/>
        <v>6135.6663168316218</v>
      </c>
      <c r="I256" s="518">
        <f t="shared" ca="1" si="32"/>
        <v>84275.736733342637</v>
      </c>
      <c r="J256" s="530">
        <f t="shared" ca="1" si="34"/>
        <v>2281495.3950706287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2191083.9920204547</v>
      </c>
      <c r="D257" s="516">
        <f t="shared" ca="1" si="28"/>
        <v>1221911.8635861145</v>
      </c>
      <c r="E257" s="516">
        <f t="shared" ca="1" si="29"/>
        <v>969172.12843434024</v>
      </c>
      <c r="F257" s="516">
        <f t="shared" ca="1" si="30"/>
        <v>224614556.53361759</v>
      </c>
      <c r="G257" s="517">
        <v>51479</v>
      </c>
      <c r="H257" s="516">
        <f t="shared" ca="1" si="31"/>
        <v>6109.5593179305724</v>
      </c>
      <c r="I257" s="518">
        <f t="shared" ca="1" si="32"/>
        <v>81210.14231833868</v>
      </c>
      <c r="J257" s="530">
        <f t="shared" ca="1" si="34"/>
        <v>2278403.6936567239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2191083.9920204547</v>
      </c>
      <c r="D258" s="516">
        <f t="shared" ca="1" si="28"/>
        <v>1216662.181223762</v>
      </c>
      <c r="E258" s="516">
        <f t="shared" ca="1" si="29"/>
        <v>974421.81079669273</v>
      </c>
      <c r="F258" s="516">
        <f t="shared" ca="1" si="30"/>
        <v>223640134.72282091</v>
      </c>
      <c r="G258" s="517">
        <v>51510</v>
      </c>
      <c r="H258" s="516">
        <f t="shared" ca="1" si="31"/>
        <v>6083.3109061188097</v>
      </c>
      <c r="I258" s="518">
        <f t="shared" ca="1" si="32"/>
        <v>83556.615030505724</v>
      </c>
      <c r="J258" s="530">
        <f t="shared" ca="1" si="34"/>
        <v>2280723.9179570791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2191083.9920204547</v>
      </c>
      <c r="D259" s="516">
        <f t="shared" ca="1" si="28"/>
        <v>1211384.0630819467</v>
      </c>
      <c r="E259" s="516">
        <f t="shared" ca="1" si="29"/>
        <v>979699.92893850803</v>
      </c>
      <c r="F259" s="516">
        <f t="shared" ca="1" si="30"/>
        <v>222660434.7938824</v>
      </c>
      <c r="G259" s="517">
        <v>51541</v>
      </c>
      <c r="H259" s="516">
        <f t="shared" ca="1" si="31"/>
        <v>6056.9203154097331</v>
      </c>
      <c r="I259" s="518">
        <f t="shared" ca="1" si="32"/>
        <v>83194.130116889355</v>
      </c>
      <c r="J259" s="530">
        <f t="shared" ca="1" si="34"/>
        <v>2280335.0424527535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2191083.9920204547</v>
      </c>
      <c r="D260" s="516">
        <f t="shared" ca="1" si="28"/>
        <v>1206077.3551335298</v>
      </c>
      <c r="E260" s="516">
        <f t="shared" ca="1" si="29"/>
        <v>985006.63688692497</v>
      </c>
      <c r="F260" s="516">
        <f t="shared" ca="1" si="30"/>
        <v>221675428.15699548</v>
      </c>
      <c r="G260" s="517">
        <v>51569</v>
      </c>
      <c r="H260" s="516">
        <f t="shared" ca="1" si="31"/>
        <v>6030.3867756676491</v>
      </c>
      <c r="I260" s="518">
        <f t="shared" ca="1" si="32"/>
        <v>74813.90609074448</v>
      </c>
      <c r="J260" s="530">
        <f t="shared" ca="1" si="34"/>
        <v>2271928.2848868668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2191083.9920204547</v>
      </c>
      <c r="D261" s="516">
        <f t="shared" ca="1" si="28"/>
        <v>1200741.9025170589</v>
      </c>
      <c r="E261" s="516">
        <f t="shared" ca="1" si="29"/>
        <v>990342.08950339584</v>
      </c>
      <c r="F261" s="516">
        <f t="shared" ca="1" si="30"/>
        <v>220685086.06749207</v>
      </c>
      <c r="G261" s="517">
        <v>51600</v>
      </c>
      <c r="H261" s="516">
        <f t="shared" ca="1" si="31"/>
        <v>6003.7095125852948</v>
      </c>
      <c r="I261" s="518">
        <f t="shared" ca="1" si="32"/>
        <v>82463.259274402299</v>
      </c>
      <c r="J261" s="530">
        <f t="shared" ca="1" si="34"/>
        <v>2279550.9608074422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2191083.9920204547</v>
      </c>
      <c r="D262" s="516">
        <f t="shared" ca="1" si="28"/>
        <v>1195377.5495322486</v>
      </c>
      <c r="E262" s="516">
        <f t="shared" ca="1" si="29"/>
        <v>995706.44248820608</v>
      </c>
      <c r="F262" s="516">
        <f t="shared" ca="1" si="30"/>
        <v>219689379.62500387</v>
      </c>
      <c r="G262" s="517">
        <v>51630</v>
      </c>
      <c r="H262" s="516">
        <f t="shared" ca="1" si="31"/>
        <v>5976.8877476612433</v>
      </c>
      <c r="I262" s="518">
        <f t="shared" ca="1" si="32"/>
        <v>79446.630984297139</v>
      </c>
      <c r="J262" s="530">
        <f t="shared" ca="1" si="34"/>
        <v>2276507.510752413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2191083.9920204547</v>
      </c>
      <c r="D263" s="516">
        <f t="shared" ca="1" si="28"/>
        <v>1189984.1396354376</v>
      </c>
      <c r="E263" s="516">
        <f t="shared" ca="1" si="29"/>
        <v>1001099.8523850171</v>
      </c>
      <c r="F263" s="516">
        <f t="shared" ca="1" si="30"/>
        <v>218688279.77261886</v>
      </c>
      <c r="G263" s="517">
        <v>51661</v>
      </c>
      <c r="H263" s="516">
        <f t="shared" ca="1" si="31"/>
        <v>5949.9206981771886</v>
      </c>
      <c r="I263" s="518">
        <f t="shared" ca="1" si="32"/>
        <v>81724.449220501425</v>
      </c>
      <c r="J263" s="530">
        <f t="shared" ca="1" si="34"/>
        <v>2278758.3619391331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2191083.9920204547</v>
      </c>
      <c r="D264" s="516">
        <f t="shared" ca="1" si="28"/>
        <v>1184561.5154350188</v>
      </c>
      <c r="E264" s="516">
        <f t="shared" ca="1" si="29"/>
        <v>1006522.4765854359</v>
      </c>
      <c r="F264" s="516">
        <f t="shared" ca="1" si="30"/>
        <v>217681757.29603341</v>
      </c>
      <c r="G264" s="517">
        <v>51691</v>
      </c>
      <c r="H264" s="516">
        <f t="shared" ca="1" si="31"/>
        <v>5922.8075771750937</v>
      </c>
      <c r="I264" s="518">
        <f t="shared" ca="1" si="32"/>
        <v>78727.780718142778</v>
      </c>
      <c r="J264" s="530">
        <f t="shared" ca="1" si="34"/>
        <v>2275734.5803157724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2191083.9920204547</v>
      </c>
      <c r="D265" s="516">
        <f t="shared" ca="1" si="28"/>
        <v>1179109.5186868478</v>
      </c>
      <c r="E265" s="516">
        <f t="shared" ca="1" si="29"/>
        <v>1011974.473333607</v>
      </c>
      <c r="F265" s="516">
        <f t="shared" ca="1" si="30"/>
        <v>216669782.82269982</v>
      </c>
      <c r="G265" s="517">
        <v>51722</v>
      </c>
      <c r="H265" s="516">
        <f t="shared" ca="1" si="31"/>
        <v>5895.5475934342385</v>
      </c>
      <c r="I265" s="518">
        <f t="shared" ca="1" si="32"/>
        <v>80977.613714124425</v>
      </c>
      <c r="J265" s="530">
        <f t="shared" ca="1" si="34"/>
        <v>2277957.1533280136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2191083.9920204547</v>
      </c>
      <c r="D266" s="516">
        <f t="shared" ca="1" si="28"/>
        <v>1173627.9902896241</v>
      </c>
      <c r="E266" s="516">
        <f t="shared" ca="1" si="29"/>
        <v>1017456.0017308306</v>
      </c>
      <c r="F266" s="516">
        <f t="shared" ca="1" si="30"/>
        <v>215652326.82096899</v>
      </c>
      <c r="G266" s="517">
        <v>51753</v>
      </c>
      <c r="H266" s="516">
        <f t="shared" ca="1" si="31"/>
        <v>5868.13995144812</v>
      </c>
      <c r="I266" s="518">
        <f t="shared" ca="1" si="32"/>
        <v>80601.159210044323</v>
      </c>
      <c r="J266" s="530">
        <f t="shared" ca="1" si="34"/>
        <v>2277553.2911819471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2191083.9920204547</v>
      </c>
      <c r="D267" s="516">
        <f t="shared" ca="1" si="28"/>
        <v>1168116.7702802487</v>
      </c>
      <c r="E267" s="516">
        <f t="shared" ca="1" si="29"/>
        <v>1022967.221740206</v>
      </c>
      <c r="F267" s="516">
        <f t="shared" ca="1" si="30"/>
        <v>214629359.59922877</v>
      </c>
      <c r="G267" s="517">
        <v>51783</v>
      </c>
      <c r="H267" s="516">
        <f t="shared" ca="1" si="31"/>
        <v>5840.5838514012439</v>
      </c>
      <c r="I267" s="518">
        <f t="shared" ca="1" si="32"/>
        <v>77634.837655548836</v>
      </c>
      <c r="J267" s="530">
        <f t="shared" ca="1" si="34"/>
        <v>2274559.4135274049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2191083.9920204547</v>
      </c>
      <c r="D268" s="516">
        <f t="shared" ca="1" si="28"/>
        <v>1162575.6978291559</v>
      </c>
      <c r="E268" s="516">
        <f t="shared" ca="1" si="29"/>
        <v>1028508.2941912988</v>
      </c>
      <c r="F268" s="516">
        <f t="shared" ca="1" si="30"/>
        <v>213600851.30503747</v>
      </c>
      <c r="G268" s="517">
        <v>51814</v>
      </c>
      <c r="H268" s="516">
        <f t="shared" ca="1" si="31"/>
        <v>5812.8784891457799</v>
      </c>
      <c r="I268" s="518">
        <f t="shared" ca="1" si="32"/>
        <v>79842.121770913101</v>
      </c>
      <c r="J268" s="530">
        <f t="shared" ca="1" si="34"/>
        <v>2276738.992280514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2191083.9920204547</v>
      </c>
      <c r="D269" s="516">
        <f t="shared" ca="1" si="28"/>
        <v>1157004.6112356198</v>
      </c>
      <c r="E269" s="516">
        <f t="shared" ca="1" si="29"/>
        <v>1034079.380784835</v>
      </c>
      <c r="F269" s="516">
        <f t="shared" ca="1" si="30"/>
        <v>212566771.92425263</v>
      </c>
      <c r="G269" s="517">
        <v>51844</v>
      </c>
      <c r="H269" s="516">
        <f t="shared" ca="1" si="31"/>
        <v>5785.0230561780991</v>
      </c>
      <c r="I269" s="518">
        <f t="shared" ca="1" si="32"/>
        <v>76896.306469813469</v>
      </c>
      <c r="J269" s="530">
        <f t="shared" ca="1" si="34"/>
        <v>2273765.3215464461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2191083.9920204547</v>
      </c>
      <c r="D270" s="516">
        <f t="shared" ca="1" si="28"/>
        <v>1151403.347923035</v>
      </c>
      <c r="E270" s="516">
        <f t="shared" ca="1" si="29"/>
        <v>1039680.6440974197</v>
      </c>
      <c r="F270" s="516">
        <f t="shared" ca="1" si="30"/>
        <v>211527091.28015521</v>
      </c>
      <c r="G270" s="517">
        <v>51875</v>
      </c>
      <c r="H270" s="516">
        <f t="shared" ca="1" si="31"/>
        <v>5757.0167396151755</v>
      </c>
      <c r="I270" s="518">
        <f t="shared" ca="1" si="32"/>
        <v>79074.839155821959</v>
      </c>
      <c r="J270" s="530">
        <f t="shared" ca="1" si="34"/>
        <v>2275915.847915892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2191083.9920204547</v>
      </c>
      <c r="D271" s="516">
        <f t="shared" ca="1" si="28"/>
        <v>1145771.7444341742</v>
      </c>
      <c r="E271" s="516">
        <f t="shared" ca="1" si="29"/>
        <v>1045312.2475862806</v>
      </c>
      <c r="F271" s="516">
        <f t="shared" ca="1" si="30"/>
        <v>210481779.03256893</v>
      </c>
      <c r="G271" s="517">
        <v>51906</v>
      </c>
      <c r="H271" s="516">
        <f t="shared" ca="1" si="31"/>
        <v>5728.8587221708704</v>
      </c>
      <c r="I271" s="518">
        <f t="shared" ca="1" si="32"/>
        <v>78688.077956217734</v>
      </c>
      <c r="J271" s="530">
        <f t="shared" ca="1" si="34"/>
        <v>2275500.9286988433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2191083.9920204547</v>
      </c>
      <c r="D272" s="516">
        <f t="shared" ca="1" si="28"/>
        <v>1140109.6364264151</v>
      </c>
      <c r="E272" s="516">
        <f t="shared" ca="1" si="29"/>
        <v>1050974.3555940397</v>
      </c>
      <c r="F272" s="516">
        <f t="shared" ca="1" si="30"/>
        <v>209430804.67697489</v>
      </c>
      <c r="G272" s="517">
        <v>51934</v>
      </c>
      <c r="H272" s="516">
        <f t="shared" ca="1" si="31"/>
        <v>5700.5481821320755</v>
      </c>
      <c r="I272" s="518">
        <f t="shared" ca="1" si="32"/>
        <v>70721.877754943154</v>
      </c>
      <c r="J272" s="530">
        <f t="shared" ca="1" si="34"/>
        <v>2267506.4179575299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2191083.9920204547</v>
      </c>
      <c r="D273" s="516">
        <f t="shared" ca="1" si="28"/>
        <v>1134416.8586669473</v>
      </c>
      <c r="E273" s="516">
        <f t="shared" ca="1" si="29"/>
        <v>1056667.1333535074</v>
      </c>
      <c r="F273" s="516">
        <f t="shared" ca="1" si="30"/>
        <v>208374137.54362139</v>
      </c>
      <c r="G273" s="517">
        <v>51965</v>
      </c>
      <c r="H273" s="516">
        <f t="shared" ca="1" si="31"/>
        <v>5672.0842933347367</v>
      </c>
      <c r="I273" s="518">
        <f t="shared" ca="1" si="32"/>
        <v>77908.259339834651</v>
      </c>
      <c r="J273" s="530">
        <f t="shared" ca="1" si="34"/>
        <v>2274664.335653624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2191083.9920204547</v>
      </c>
      <c r="D274" s="516">
        <f t="shared" ca="1" si="28"/>
        <v>1128693.2450279493</v>
      </c>
      <c r="E274" s="516">
        <f t="shared" ca="1" si="29"/>
        <v>1062390.7469925054</v>
      </c>
      <c r="F274" s="516">
        <f t="shared" ca="1" si="30"/>
        <v>207311746.79662889</v>
      </c>
      <c r="G274" s="517">
        <v>51995</v>
      </c>
      <c r="H274" s="516">
        <f t="shared" ca="1" si="31"/>
        <v>5643.4662251397467</v>
      </c>
      <c r="I274" s="518">
        <f t="shared" ca="1" si="32"/>
        <v>75014.689515703692</v>
      </c>
      <c r="J274" s="530">
        <f t="shared" ca="1" si="34"/>
        <v>2271742.1477612983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2191083.9920204547</v>
      </c>
      <c r="D275" s="516">
        <f t="shared" ca="1" si="28"/>
        <v>1122938.6284817399</v>
      </c>
      <c r="E275" s="516">
        <f t="shared" ca="1" si="29"/>
        <v>1068145.3635387148</v>
      </c>
      <c r="F275" s="516">
        <f t="shared" ca="1" si="30"/>
        <v>206243601.43309018</v>
      </c>
      <c r="G275" s="517">
        <v>52026</v>
      </c>
      <c r="H275" s="516">
        <f t="shared" ca="1" si="31"/>
        <v>5614.6931424086997</v>
      </c>
      <c r="I275" s="518">
        <f t="shared" ca="1" si="32"/>
        <v>77119.969808345937</v>
      </c>
      <c r="J275" s="530">
        <f t="shared" ca="1" si="34"/>
        <v>2273818.6549712094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2191083.9920204547</v>
      </c>
      <c r="D276" s="516">
        <f t="shared" ca="1" si="28"/>
        <v>1117152.8410959053</v>
      </c>
      <c r="E276" s="516">
        <f t="shared" ca="1" si="29"/>
        <v>1073931.1509245494</v>
      </c>
      <c r="F276" s="516">
        <f t="shared" ca="1" si="30"/>
        <v>205169670.28216562</v>
      </c>
      <c r="G276" s="517">
        <v>52056</v>
      </c>
      <c r="H276" s="516">
        <f t="shared" ca="1" si="31"/>
        <v>5585.764205479526</v>
      </c>
      <c r="I276" s="518">
        <f t="shared" ca="1" si="32"/>
        <v>74247.696515912467</v>
      </c>
      <c r="J276" s="530">
        <f t="shared" ca="1" si="34"/>
        <v>2270917.4527418469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2191083.9920204547</v>
      </c>
      <c r="D277" s="516">
        <f t="shared" ca="1" si="28"/>
        <v>1111335.7140283971</v>
      </c>
      <c r="E277" s="516">
        <f t="shared" ca="1" si="29"/>
        <v>1079748.2779920576</v>
      </c>
      <c r="F277" s="516">
        <f t="shared" ca="1" si="30"/>
        <v>204089922.00417355</v>
      </c>
      <c r="G277" s="517">
        <v>52087</v>
      </c>
      <c r="H277" s="516">
        <f t="shared" ca="1" si="31"/>
        <v>5556.6785701419858</v>
      </c>
      <c r="I277" s="518">
        <f t="shared" ca="1" si="32"/>
        <v>76323.117344965605</v>
      </c>
      <c r="J277" s="530">
        <f t="shared" ca="1" si="34"/>
        <v>2272963.7879355624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2191083.9920204547</v>
      </c>
      <c r="D278" s="516">
        <f t="shared" ca="1" si="28"/>
        <v>1105487.0775226068</v>
      </c>
      <c r="E278" s="516">
        <f t="shared" ca="1" si="29"/>
        <v>1085596.9144978479</v>
      </c>
      <c r="F278" s="516">
        <f t="shared" ca="1" si="30"/>
        <v>203004325.08967569</v>
      </c>
      <c r="G278" s="517">
        <v>52118</v>
      </c>
      <c r="H278" s="516">
        <f t="shared" ca="1" si="31"/>
        <v>5527.4353876130344</v>
      </c>
      <c r="I278" s="518">
        <f t="shared" ca="1" si="32"/>
        <v>75921.450985552554</v>
      </c>
      <c r="J278" s="530">
        <f t="shared" ca="1" si="34"/>
        <v>2272532.8783936207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2191083.9920204547</v>
      </c>
      <c r="D279" s="516">
        <f t="shared" ca="1" si="28"/>
        <v>1099606.7609024101</v>
      </c>
      <c r="E279" s="516">
        <f t="shared" ca="1" si="29"/>
        <v>1091477.2311180446</v>
      </c>
      <c r="F279" s="516">
        <f t="shared" ca="1" si="30"/>
        <v>201912847.85855764</v>
      </c>
      <c r="G279" s="517">
        <v>52148</v>
      </c>
      <c r="H279" s="516">
        <f t="shared" ca="1" si="31"/>
        <v>5498.0338045120507</v>
      </c>
      <c r="I279" s="518">
        <f t="shared" ca="1" si="32"/>
        <v>73081.55703228325</v>
      </c>
      <c r="J279" s="530">
        <f t="shared" ca="1" si="34"/>
        <v>2269663.5828572502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2191083.9920204547</v>
      </c>
      <c r="D280" s="516">
        <f t="shared" ca="1" si="28"/>
        <v>1093694.5925671873</v>
      </c>
      <c r="E280" s="516">
        <f t="shared" ca="1" si="29"/>
        <v>1097389.3994532675</v>
      </c>
      <c r="F280" s="516">
        <f t="shared" ca="1" si="30"/>
        <v>200815458.45910436</v>
      </c>
      <c r="G280" s="517">
        <v>52179</v>
      </c>
      <c r="H280" s="516">
        <f t="shared" ca="1" si="31"/>
        <v>5468.4729628359364</v>
      </c>
      <c r="I280" s="518">
        <f t="shared" ca="1" si="32"/>
        <v>75111.579403383439</v>
      </c>
      <c r="J280" s="530">
        <f t="shared" ca="1" si="34"/>
        <v>2271664.0443866742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2191083.9920204547</v>
      </c>
      <c r="D281" s="516">
        <f t="shared" ca="1" si="28"/>
        <v>1087750.3999868154</v>
      </c>
      <c r="E281" s="516">
        <f t="shared" ca="1" si="29"/>
        <v>1103333.5920336393</v>
      </c>
      <c r="F281" s="516">
        <f t="shared" ca="1" si="30"/>
        <v>199712124.86707073</v>
      </c>
      <c r="G281" s="517">
        <v>52209</v>
      </c>
      <c r="H281" s="516">
        <f t="shared" ca="1" si="31"/>
        <v>5438.7519999340766</v>
      </c>
      <c r="I281" s="518">
        <f t="shared" ca="1" si="32"/>
        <v>72293.565045277559</v>
      </c>
      <c r="J281" s="530">
        <f t="shared" ca="1" si="34"/>
        <v>2268816.3090656665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2191083.9920204547</v>
      </c>
      <c r="D282" s="516">
        <f t="shared" ca="1" si="28"/>
        <v>1081774.0096966331</v>
      </c>
      <c r="E282" s="516">
        <f t="shared" ca="1" si="29"/>
        <v>1109309.9823238216</v>
      </c>
      <c r="F282" s="516">
        <f t="shared" ca="1" si="30"/>
        <v>198602814.88474691</v>
      </c>
      <c r="G282" s="517">
        <v>52240</v>
      </c>
      <c r="H282" s="516">
        <f t="shared" ca="1" si="31"/>
        <v>5408.8700484831652</v>
      </c>
      <c r="I282" s="518">
        <f t="shared" ca="1" si="32"/>
        <v>74292.910450550291</v>
      </c>
      <c r="J282" s="530">
        <f t="shared" ca="1" si="34"/>
        <v>2270785.7725194884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2191083.9920204547</v>
      </c>
      <c r="D283" s="516">
        <f t="shared" ca="1" si="28"/>
        <v>1075765.2472923792</v>
      </c>
      <c r="E283" s="516">
        <f t="shared" ca="1" si="29"/>
        <v>1115318.7447280756</v>
      </c>
      <c r="F283" s="516">
        <f t="shared" ca="1" si="30"/>
        <v>197487496.14001882</v>
      </c>
      <c r="G283" s="517">
        <v>52271</v>
      </c>
      <c r="H283" s="516">
        <f t="shared" ca="1" si="31"/>
        <v>5378.8262364618959</v>
      </c>
      <c r="I283" s="518">
        <f t="shared" ca="1" si="32"/>
        <v>73880.247137125843</v>
      </c>
      <c r="J283" s="530">
        <f t="shared" ca="1" si="34"/>
        <v>2270343.0653940425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2191083.9920204547</v>
      </c>
      <c r="D284" s="516">
        <f t="shared" ca="1" si="28"/>
        <v>1069723.9374251019</v>
      </c>
      <c r="E284" s="516">
        <f t="shared" ca="1" si="29"/>
        <v>1121360.0545953528</v>
      </c>
      <c r="F284" s="516">
        <f t="shared" ca="1" si="30"/>
        <v>196366136.08542347</v>
      </c>
      <c r="G284" s="517">
        <v>52299</v>
      </c>
      <c r="H284" s="516">
        <f t="shared" ca="1" si="31"/>
        <v>5348.6196871255097</v>
      </c>
      <c r="I284" s="518">
        <f t="shared" ca="1" si="32"/>
        <v>66355.798703046312</v>
      </c>
      <c r="J284" s="530">
        <f t="shared" ca="1" si="34"/>
        <v>2262788.4104106268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2191083.9920204547</v>
      </c>
      <c r="D285" s="516">
        <f t="shared" ca="1" si="28"/>
        <v>1063649.9037960439</v>
      </c>
      <c r="E285" s="516">
        <f t="shared" ca="1" si="29"/>
        <v>1127434.0882244108</v>
      </c>
      <c r="F285" s="516">
        <f t="shared" ca="1" si="30"/>
        <v>195238701.99719906</v>
      </c>
      <c r="G285" s="517">
        <v>52330</v>
      </c>
      <c r="H285" s="516">
        <f t="shared" ca="1" si="31"/>
        <v>5318.2495189802194</v>
      </c>
      <c r="I285" s="518">
        <f t="shared" ca="1" si="32"/>
        <v>73048.202623777514</v>
      </c>
      <c r="J285" s="530">
        <f t="shared" ca="1" si="34"/>
        <v>2269450.4441632126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2191083.9920204547</v>
      </c>
      <c r="D286" s="516">
        <f t="shared" ca="1" si="28"/>
        <v>1057542.969151495</v>
      </c>
      <c r="E286" s="516">
        <f t="shared" ca="1" si="29"/>
        <v>1133541.0228689597</v>
      </c>
      <c r="F286" s="516">
        <f t="shared" ca="1" si="30"/>
        <v>194105160.9743301</v>
      </c>
      <c r="G286" s="517">
        <v>52360</v>
      </c>
      <c r="H286" s="516">
        <f t="shared" ca="1" si="31"/>
        <v>5287.7148457574749</v>
      </c>
      <c r="I286" s="518">
        <f t="shared" ca="1" si="32"/>
        <v>70285.932718991651</v>
      </c>
      <c r="J286" s="530">
        <f t="shared" ca="1" si="34"/>
        <v>2266657.639585204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2191083.9920204547</v>
      </c>
      <c r="D287" s="516">
        <f t="shared" ca="1" si="28"/>
        <v>1051402.9552776215</v>
      </c>
      <c r="E287" s="516">
        <f t="shared" ca="1" si="29"/>
        <v>1139681.0367428332</v>
      </c>
      <c r="F287" s="516">
        <f t="shared" ca="1" si="30"/>
        <v>192965479.93758726</v>
      </c>
      <c r="G287" s="517">
        <v>52391</v>
      </c>
      <c r="H287" s="516">
        <f t="shared" ca="1" si="31"/>
        <v>5257.0147763881077</v>
      </c>
      <c r="I287" s="518">
        <f t="shared" ca="1" si="32"/>
        <v>72207.119882450788</v>
      </c>
      <c r="J287" s="530">
        <f t="shared" ca="1" si="34"/>
        <v>2268548.1266792938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2191083.9920204547</v>
      </c>
      <c r="D288" s="516">
        <f t="shared" ca="1" si="28"/>
        <v>1045229.6829952644</v>
      </c>
      <c r="E288" s="516">
        <f t="shared" ca="1" si="29"/>
        <v>1145854.3090251903</v>
      </c>
      <c r="F288" s="516">
        <f t="shared" ca="1" si="30"/>
        <v>191819625.62856206</v>
      </c>
      <c r="G288" s="517">
        <v>52421</v>
      </c>
      <c r="H288" s="516">
        <f t="shared" ca="1" si="31"/>
        <v>5226.1484149763219</v>
      </c>
      <c r="I288" s="518">
        <f t="shared" ca="1" si="32"/>
        <v>69467.572777531415</v>
      </c>
      <c r="J288" s="530">
        <f t="shared" ca="1" si="34"/>
        <v>2265777.7132129627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2191083.9920204547</v>
      </c>
      <c r="D289" s="516">
        <f t="shared" ca="1" si="28"/>
        <v>1039022.9721547113</v>
      </c>
      <c r="E289" s="516">
        <f t="shared" ca="1" si="29"/>
        <v>1152061.0198657434</v>
      </c>
      <c r="F289" s="516">
        <f t="shared" ca="1" si="30"/>
        <v>190667564.60869631</v>
      </c>
      <c r="G289" s="517">
        <v>52452</v>
      </c>
      <c r="H289" s="516">
        <f t="shared" ca="1" si="31"/>
        <v>5195.1148607735558</v>
      </c>
      <c r="I289" s="518">
        <f t="shared" ca="1" si="32"/>
        <v>71356.900733825081</v>
      </c>
      <c r="J289" s="530">
        <f t="shared" ca="1" si="34"/>
        <v>2267636.0076150536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2191083.9920204547</v>
      </c>
      <c r="D290" s="516">
        <f t="shared" ca="1" si="28"/>
        <v>1032782.6416304384</v>
      </c>
      <c r="E290" s="516">
        <f t="shared" ca="1" si="29"/>
        <v>1158301.3503900163</v>
      </c>
      <c r="F290" s="516">
        <f t="shared" ca="1" si="30"/>
        <v>189509263.25830629</v>
      </c>
      <c r="G290" s="517">
        <v>52483</v>
      </c>
      <c r="H290" s="516">
        <f t="shared" ca="1" si="31"/>
        <v>5163.9132081521921</v>
      </c>
      <c r="I290" s="518">
        <f t="shared" ca="1" si="32"/>
        <v>70928.334034435014</v>
      </c>
      <c r="J290" s="530">
        <f t="shared" ca="1" si="34"/>
        <v>2267176.2392630419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2191083.9920204547</v>
      </c>
      <c r="D291" s="516">
        <f t="shared" ca="1" si="28"/>
        <v>1026508.5093158258</v>
      </c>
      <c r="E291" s="516">
        <f t="shared" ca="1" si="29"/>
        <v>1164575.482704629</v>
      </c>
      <c r="F291" s="516">
        <f t="shared" ca="1" si="30"/>
        <v>188344687.77560166</v>
      </c>
      <c r="G291" s="517">
        <v>52513</v>
      </c>
      <c r="H291" s="516">
        <f t="shared" ca="1" si="31"/>
        <v>5132.5425465791286</v>
      </c>
      <c r="I291" s="518">
        <f t="shared" ca="1" si="32"/>
        <v>68223.33477299026</v>
      </c>
      <c r="J291" s="530">
        <f t="shared" ca="1" si="34"/>
        <v>2264439.869340024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2191083.9920204547</v>
      </c>
      <c r="D292" s="516">
        <f t="shared" ca="1" si="28"/>
        <v>1020200.3921178423</v>
      </c>
      <c r="E292" s="516">
        <f t="shared" ca="1" si="29"/>
        <v>1170883.5999026124</v>
      </c>
      <c r="F292" s="516">
        <f t="shared" ca="1" si="30"/>
        <v>187173804.17569906</v>
      </c>
      <c r="G292" s="517">
        <v>52544</v>
      </c>
      <c r="H292" s="516">
        <f t="shared" ca="1" si="31"/>
        <v>5101.0019605892121</v>
      </c>
      <c r="I292" s="518">
        <f t="shared" ca="1" si="32"/>
        <v>70064.223852523806</v>
      </c>
      <c r="J292" s="530">
        <f t="shared" ca="1" si="34"/>
        <v>2266249.2178335674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2191083.9920204547</v>
      </c>
      <c r="D293" s="516">
        <f t="shared" ca="1" si="28"/>
        <v>1013858.1059517033</v>
      </c>
      <c r="E293" s="516">
        <f t="shared" ca="1" si="29"/>
        <v>1177225.8860687516</v>
      </c>
      <c r="F293" s="516">
        <f t="shared" ca="1" si="30"/>
        <v>185996578.28963029</v>
      </c>
      <c r="G293" s="517">
        <v>52574</v>
      </c>
      <c r="H293" s="516">
        <f t="shared" ca="1" si="31"/>
        <v>5069.2905297585166</v>
      </c>
      <c r="I293" s="518">
        <f t="shared" ca="1" si="32"/>
        <v>67382.569503251652</v>
      </c>
      <c r="J293" s="530">
        <f t="shared" ca="1" si="34"/>
        <v>2263535.8520534649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2191083.9920204547</v>
      </c>
      <c r="D294" s="516">
        <f t="shared" ca="1" si="28"/>
        <v>1007481.4657354974</v>
      </c>
      <c r="E294" s="516">
        <f t="shared" ca="1" si="29"/>
        <v>1183602.5262849573</v>
      </c>
      <c r="F294" s="516">
        <f t="shared" ca="1" si="30"/>
        <v>184812975.76334533</v>
      </c>
      <c r="G294" s="517">
        <v>52605</v>
      </c>
      <c r="H294" s="516">
        <f t="shared" ca="1" si="31"/>
        <v>5037.4073286774874</v>
      </c>
      <c r="I294" s="518">
        <f t="shared" ca="1" si="32"/>
        <v>69190.727123742457</v>
      </c>
      <c r="J294" s="530">
        <f t="shared" ca="1" si="34"/>
        <v>2265312.1264728745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2191083.9920204547</v>
      </c>
      <c r="D295" s="516">
        <f t="shared" ca="1" si="28"/>
        <v>1001070.2853847872</v>
      </c>
      <c r="E295" s="516">
        <f t="shared" ca="1" si="29"/>
        <v>1190013.7066356675</v>
      </c>
      <c r="F295" s="516">
        <f t="shared" ca="1" si="30"/>
        <v>183622962.05670968</v>
      </c>
      <c r="G295" s="517">
        <v>52636</v>
      </c>
      <c r="H295" s="516">
        <f t="shared" ca="1" si="31"/>
        <v>5005.3514269239358</v>
      </c>
      <c r="I295" s="518">
        <f t="shared" ca="1" si="32"/>
        <v>68750.426983964455</v>
      </c>
      <c r="J295" s="530">
        <f t="shared" ca="1" si="34"/>
        <v>2264839.7704313435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2191083.9920204547</v>
      </c>
      <c r="D296" s="516">
        <f t="shared" ca="1" si="28"/>
        <v>994624.37780717749</v>
      </c>
      <c r="E296" s="516">
        <f t="shared" ca="1" si="29"/>
        <v>1196459.6142132771</v>
      </c>
      <c r="F296" s="516">
        <f t="shared" ca="1" si="30"/>
        <v>182426502.44249639</v>
      </c>
      <c r="G296" s="517">
        <v>52665</v>
      </c>
      <c r="H296" s="516">
        <f t="shared" ca="1" si="31"/>
        <v>4973.1218890358878</v>
      </c>
      <c r="I296" s="518">
        <f t="shared" ca="1" si="32"/>
        <v>63900.790795734953</v>
      </c>
      <c r="J296" s="530">
        <f t="shared" ca="1" si="34"/>
        <v>2259957.9047052255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2191083.9920204547</v>
      </c>
      <c r="D297" s="516">
        <f t="shared" ca="1" si="28"/>
        <v>988143.55489685549</v>
      </c>
      <c r="E297" s="516">
        <f t="shared" ca="1" si="29"/>
        <v>1202940.4371235992</v>
      </c>
      <c r="F297" s="516">
        <f t="shared" ca="1" si="30"/>
        <v>181223562.00537279</v>
      </c>
      <c r="G297" s="517">
        <v>52696</v>
      </c>
      <c r="H297" s="516">
        <f t="shared" ca="1" si="31"/>
        <v>4940.7177744842775</v>
      </c>
      <c r="I297" s="518">
        <f t="shared" ca="1" si="32"/>
        <v>67862.658908608646</v>
      </c>
      <c r="J297" s="530">
        <f t="shared" ca="1" si="34"/>
        <v>2263887.3687035479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2191083.9920204547</v>
      </c>
      <c r="D298" s="516">
        <f t="shared" ca="1" si="28"/>
        <v>981627.62752910261</v>
      </c>
      <c r="E298" s="516">
        <f t="shared" ca="1" si="29"/>
        <v>1209456.3644913521</v>
      </c>
      <c r="F298" s="516">
        <f t="shared" ca="1" si="30"/>
        <v>180014105.64088145</v>
      </c>
      <c r="G298" s="517">
        <v>52726</v>
      </c>
      <c r="H298" s="516">
        <f t="shared" ca="1" si="31"/>
        <v>4908.1381376455129</v>
      </c>
      <c r="I298" s="518">
        <f t="shared" ca="1" si="32"/>
        <v>65240.4823219342</v>
      </c>
      <c r="J298" s="530">
        <f t="shared" ca="1" si="34"/>
        <v>2261232.6124800346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2191083.9920204547</v>
      </c>
      <c r="D299" s="516">
        <f t="shared" ca="1" si="28"/>
        <v>975076.40555477457</v>
      </c>
      <c r="E299" s="516">
        <f t="shared" ca="1" si="29"/>
        <v>1216007.58646568</v>
      </c>
      <c r="F299" s="516">
        <f t="shared" ca="1" si="30"/>
        <v>178798098.05441576</v>
      </c>
      <c r="G299" s="517">
        <v>52757</v>
      </c>
      <c r="H299" s="516">
        <f t="shared" ca="1" si="31"/>
        <v>4875.3820277738732</v>
      </c>
      <c r="I299" s="518">
        <f t="shared" ca="1" si="32"/>
        <v>66965.247298407892</v>
      </c>
      <c r="J299" s="530">
        <f t="shared" ca="1" si="34"/>
        <v>2262924.6213466362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2191083.9920204547</v>
      </c>
      <c r="D300" s="516">
        <f t="shared" ca="1" si="28"/>
        <v>968489.69779475208</v>
      </c>
      <c r="E300" s="516">
        <f t="shared" ca="1" si="29"/>
        <v>1222594.2942257025</v>
      </c>
      <c r="F300" s="516">
        <f t="shared" ca="1" si="30"/>
        <v>177575503.76019007</v>
      </c>
      <c r="G300" s="517">
        <v>52787</v>
      </c>
      <c r="H300" s="516">
        <f t="shared" ca="1" si="31"/>
        <v>4842.4484889737605</v>
      </c>
      <c r="I300" s="518">
        <f t="shared" ca="1" si="32"/>
        <v>64367.315299589667</v>
      </c>
      <c r="J300" s="530">
        <f t="shared" ca="1" si="34"/>
        <v>2260293.7558090179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2191083.9920204547</v>
      </c>
      <c r="D301" s="516">
        <f t="shared" ca="1" si="28"/>
        <v>961867.31203436293</v>
      </c>
      <c r="E301" s="516">
        <f t="shared" ca="1" si="29"/>
        <v>1229216.6799860918</v>
      </c>
      <c r="F301" s="516">
        <f t="shared" ca="1" si="30"/>
        <v>176346287.08020398</v>
      </c>
      <c r="G301" s="517">
        <v>52818</v>
      </c>
      <c r="H301" s="516">
        <f t="shared" ca="1" si="31"/>
        <v>4809.3365601718142</v>
      </c>
      <c r="I301" s="518">
        <f t="shared" ca="1" si="32"/>
        <v>66058.087398790696</v>
      </c>
      <c r="J301" s="530">
        <f t="shared" ca="1" si="34"/>
        <v>2261951.4159794175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2191083.9920204547</v>
      </c>
      <c r="D302" s="516">
        <f t="shared" ca="1" si="28"/>
        <v>955209.05501777155</v>
      </c>
      <c r="E302" s="516">
        <f t="shared" ca="1" si="29"/>
        <v>1235874.9370026831</v>
      </c>
      <c r="F302" s="516">
        <f t="shared" ca="1" si="30"/>
        <v>175110412.14320129</v>
      </c>
      <c r="G302" s="517">
        <v>52849</v>
      </c>
      <c r="H302" s="516">
        <f t="shared" ca="1" si="31"/>
        <v>4776.045275088858</v>
      </c>
      <c r="I302" s="518">
        <f t="shared" ca="1" si="32"/>
        <v>65600.818793835861</v>
      </c>
      <c r="J302" s="530">
        <f t="shared" ca="1" si="34"/>
        <v>2261460.8560893796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2191083.9920204547</v>
      </c>
      <c r="D303" s="516">
        <f t="shared" ca="1" si="28"/>
        <v>948514.73244234035</v>
      </c>
      <c r="E303" s="516">
        <f t="shared" ca="1" si="29"/>
        <v>1242569.2595781144</v>
      </c>
      <c r="F303" s="516">
        <f t="shared" ca="1" si="30"/>
        <v>173867842.88362318</v>
      </c>
      <c r="G303" s="517">
        <v>52879</v>
      </c>
      <c r="H303" s="516">
        <f t="shared" ca="1" si="31"/>
        <v>4742.573662211702</v>
      </c>
      <c r="I303" s="518">
        <f t="shared" ca="1" si="32"/>
        <v>63039.748371552458</v>
      </c>
      <c r="J303" s="530">
        <f t="shared" ca="1" si="34"/>
        <v>2258866.3140542191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2191083.9920204547</v>
      </c>
      <c r="D304" s="516">
        <f t="shared" ref="D304:D367" ca="1" si="36">+F303*(($H$6/100)/$H$9)</f>
        <v>941784.14895295899</v>
      </c>
      <c r="E304" s="516">
        <f t="shared" ref="E304:E367" ca="1" si="37">+C304-D304</f>
        <v>1249299.8430674956</v>
      </c>
      <c r="F304" s="516">
        <f t="shared" ref="F304:F367" ca="1" si="38">IF(F303&lt;1,0,+F303-E304)</f>
        <v>172618543.04055569</v>
      </c>
      <c r="G304" s="517">
        <v>52910</v>
      </c>
      <c r="H304" s="516">
        <f t="shared" ref="H304:H367" ca="1" si="39">+D304*$H$7/100</f>
        <v>4708.920744764795</v>
      </c>
      <c r="I304" s="518">
        <f t="shared" ref="I304:I367" ca="1" si="40">+F303*$R$41*O304</f>
        <v>64678.837552707817</v>
      </c>
      <c r="J304" s="530">
        <f t="shared" ca="1" si="34"/>
        <v>2260471.750317927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2191083.9920204547</v>
      </c>
      <c r="D305" s="516">
        <f t="shared" ca="1" si="36"/>
        <v>935017.1081363433</v>
      </c>
      <c r="E305" s="516">
        <f t="shared" ca="1" si="37"/>
        <v>1256066.8838841114</v>
      </c>
      <c r="F305" s="516">
        <f t="shared" ca="1" si="38"/>
        <v>171362476.15667158</v>
      </c>
      <c r="G305" s="517">
        <v>52940</v>
      </c>
      <c r="H305" s="516">
        <f t="shared" ca="1" si="39"/>
        <v>4675.0855406817163</v>
      </c>
      <c r="I305" s="518">
        <f t="shared" ca="1" si="40"/>
        <v>62142.675494600036</v>
      </c>
      <c r="J305" s="530">
        <f t="shared" ref="J305:J368" ca="1" si="42">+C305+H305+I305</f>
        <v>2257901.7530557364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2191083.9920204547</v>
      </c>
      <c r="D306" s="516">
        <f t="shared" ca="1" si="36"/>
        <v>928213.4125153044</v>
      </c>
      <c r="E306" s="516">
        <f t="shared" ca="1" si="37"/>
        <v>1262870.5795051502</v>
      </c>
      <c r="F306" s="516">
        <f t="shared" ca="1" si="38"/>
        <v>170099605.57716644</v>
      </c>
      <c r="G306" s="517">
        <v>52971</v>
      </c>
      <c r="H306" s="516">
        <f t="shared" ca="1" si="39"/>
        <v>4641.0670625765224</v>
      </c>
      <c r="I306" s="518">
        <f t="shared" ca="1" si="40"/>
        <v>63746.841130281828</v>
      </c>
      <c r="J306" s="530">
        <f t="shared" ca="1" si="42"/>
        <v>2259471.9002133128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2191083.9920204547</v>
      </c>
      <c r="D307" s="516">
        <f t="shared" ca="1" si="36"/>
        <v>921372.86354298494</v>
      </c>
      <c r="E307" s="516">
        <f t="shared" ca="1" si="37"/>
        <v>1269711.1284774698</v>
      </c>
      <c r="F307" s="516">
        <f t="shared" ca="1" si="38"/>
        <v>168829894.44868895</v>
      </c>
      <c r="G307" s="517">
        <v>53002</v>
      </c>
      <c r="H307" s="516">
        <f t="shared" ca="1" si="39"/>
        <v>4606.8643177149243</v>
      </c>
      <c r="I307" s="518">
        <f t="shared" ca="1" si="40"/>
        <v>63277.053274705904</v>
      </c>
      <c r="J307" s="530">
        <f t="shared" ca="1" si="42"/>
        <v>2258967.9096128754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2191083.9920204547</v>
      </c>
      <c r="D308" s="516">
        <f t="shared" ca="1" si="36"/>
        <v>914495.26159706526</v>
      </c>
      <c r="E308" s="516">
        <f t="shared" ca="1" si="37"/>
        <v>1276588.7304233895</v>
      </c>
      <c r="F308" s="516">
        <f t="shared" ca="1" si="38"/>
        <v>167553305.71826556</v>
      </c>
      <c r="G308" s="517">
        <v>53030</v>
      </c>
      <c r="H308" s="516">
        <f t="shared" ca="1" si="39"/>
        <v>4572.4763079853265</v>
      </c>
      <c r="I308" s="518">
        <f t="shared" ca="1" si="40"/>
        <v>56726.844534759482</v>
      </c>
      <c r="J308" s="530">
        <f t="shared" ca="1" si="42"/>
        <v>2252383.3128631995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2191083.9920204547</v>
      </c>
      <c r="D309" s="516">
        <f t="shared" ca="1" si="36"/>
        <v>907580.40597393853</v>
      </c>
      <c r="E309" s="516">
        <f t="shared" ca="1" si="37"/>
        <v>1283503.5860465162</v>
      </c>
      <c r="F309" s="516">
        <f t="shared" ca="1" si="38"/>
        <v>166269802.13221905</v>
      </c>
      <c r="G309" s="517">
        <v>53061</v>
      </c>
      <c r="H309" s="516">
        <f t="shared" ca="1" si="39"/>
        <v>4537.9020298696923</v>
      </c>
      <c r="I309" s="518">
        <f t="shared" ca="1" si="40"/>
        <v>62329.829727194781</v>
      </c>
      <c r="J309" s="530">
        <f t="shared" ca="1" si="42"/>
        <v>2257951.7237775191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2191083.9920204547</v>
      </c>
      <c r="D310" s="516">
        <f t="shared" ca="1" si="36"/>
        <v>900628.09488285321</v>
      </c>
      <c r="E310" s="516">
        <f t="shared" ca="1" si="37"/>
        <v>1290455.8971376014</v>
      </c>
      <c r="F310" s="516">
        <f t="shared" ca="1" si="38"/>
        <v>164979346.23508143</v>
      </c>
      <c r="G310" s="517">
        <v>53091</v>
      </c>
      <c r="H310" s="516">
        <f t="shared" ca="1" si="39"/>
        <v>4503.1404744142665</v>
      </c>
      <c r="I310" s="518">
        <f t="shared" ca="1" si="40"/>
        <v>59857.12876759885</v>
      </c>
      <c r="J310" s="530">
        <f t="shared" ca="1" si="42"/>
        <v>2255444.2612624681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2191083.9920204547</v>
      </c>
      <c r="D311" s="516">
        <f t="shared" ca="1" si="36"/>
        <v>893638.12544002442</v>
      </c>
      <c r="E311" s="516">
        <f t="shared" ca="1" si="37"/>
        <v>1297445.8665804304</v>
      </c>
      <c r="F311" s="516">
        <f t="shared" ca="1" si="38"/>
        <v>163681900.36850101</v>
      </c>
      <c r="G311" s="517">
        <v>53122</v>
      </c>
      <c r="H311" s="516">
        <f t="shared" ca="1" si="39"/>
        <v>4468.1906272001224</v>
      </c>
      <c r="I311" s="518">
        <f t="shared" ca="1" si="40"/>
        <v>61372.316799450287</v>
      </c>
      <c r="J311" s="530">
        <f t="shared" ca="1" si="42"/>
        <v>2256924.499447105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2191083.9920204547</v>
      </c>
      <c r="D312" s="516">
        <f t="shared" ca="1" si="36"/>
        <v>886610.29366271384</v>
      </c>
      <c r="E312" s="516">
        <f t="shared" ca="1" si="37"/>
        <v>1304473.6983577409</v>
      </c>
      <c r="F312" s="516">
        <f t="shared" ca="1" si="38"/>
        <v>162377426.67014328</v>
      </c>
      <c r="G312" s="517">
        <v>53152</v>
      </c>
      <c r="H312" s="516">
        <f t="shared" ca="1" si="39"/>
        <v>4433.0514683135689</v>
      </c>
      <c r="I312" s="518">
        <f t="shared" ca="1" si="40"/>
        <v>58925.484132660356</v>
      </c>
      <c r="J312" s="530">
        <f t="shared" ca="1" si="42"/>
        <v>2254442.5276214289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2191083.9920204547</v>
      </c>
      <c r="D313" s="516">
        <f t="shared" ca="1" si="36"/>
        <v>879544.39446327614</v>
      </c>
      <c r="E313" s="516">
        <f t="shared" ca="1" si="37"/>
        <v>1311539.5975571787</v>
      </c>
      <c r="F313" s="516">
        <f t="shared" ca="1" si="38"/>
        <v>161065887.07258609</v>
      </c>
      <c r="G313" s="517">
        <v>53183</v>
      </c>
      <c r="H313" s="516">
        <f t="shared" ca="1" si="39"/>
        <v>4397.7219723163807</v>
      </c>
      <c r="I313" s="518">
        <f t="shared" ca="1" si="40"/>
        <v>60404.402721293292</v>
      </c>
      <c r="J313" s="530">
        <f t="shared" ca="1" si="42"/>
        <v>2255886.1167140645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2191083.9920204547</v>
      </c>
      <c r="D314" s="516">
        <f t="shared" ca="1" si="36"/>
        <v>872440.22164317465</v>
      </c>
      <c r="E314" s="516">
        <f t="shared" ca="1" si="37"/>
        <v>1318643.7703772802</v>
      </c>
      <c r="F314" s="516">
        <f t="shared" ca="1" si="38"/>
        <v>159747243.30220881</v>
      </c>
      <c r="G314" s="517">
        <v>53214</v>
      </c>
      <c r="H314" s="516">
        <f t="shared" ca="1" si="39"/>
        <v>4362.2011082158733</v>
      </c>
      <c r="I314" s="518">
        <f t="shared" ca="1" si="40"/>
        <v>59916.509991002014</v>
      </c>
      <c r="J314" s="530">
        <f t="shared" ca="1" si="42"/>
        <v>2255362.7031196724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2191083.9920204547</v>
      </c>
      <c r="D315" s="516">
        <f t="shared" ca="1" si="36"/>
        <v>865297.56788696442</v>
      </c>
      <c r="E315" s="516">
        <f t="shared" ca="1" si="37"/>
        <v>1325786.4241334903</v>
      </c>
      <c r="F315" s="516">
        <f t="shared" ca="1" si="38"/>
        <v>158421456.87807533</v>
      </c>
      <c r="G315" s="517">
        <v>53244</v>
      </c>
      <c r="H315" s="516">
        <f t="shared" ca="1" si="39"/>
        <v>4326.4878394348225</v>
      </c>
      <c r="I315" s="518">
        <f t="shared" ca="1" si="40"/>
        <v>57509.007588795168</v>
      </c>
      <c r="J315" s="530">
        <f t="shared" ca="1" si="42"/>
        <v>2252919.4874486849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2191083.9920204547</v>
      </c>
      <c r="D316" s="516">
        <f t="shared" ca="1" si="36"/>
        <v>858116.22475624143</v>
      </c>
      <c r="E316" s="516">
        <f t="shared" ca="1" si="37"/>
        <v>1332967.7672642134</v>
      </c>
      <c r="F316" s="516">
        <f t="shared" ca="1" si="38"/>
        <v>157088489.11081111</v>
      </c>
      <c r="G316" s="517">
        <v>53275</v>
      </c>
      <c r="H316" s="516">
        <f t="shared" ca="1" si="39"/>
        <v>4290.5811237812068</v>
      </c>
      <c r="I316" s="518">
        <f t="shared" ca="1" si="40"/>
        <v>58932.781958644016</v>
      </c>
      <c r="J316" s="530">
        <f t="shared" ca="1" si="42"/>
        <v>2254307.3551028799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2191083.9920204547</v>
      </c>
      <c r="D317" s="516">
        <f t="shared" ca="1" si="36"/>
        <v>850895.98268356023</v>
      </c>
      <c r="E317" s="516">
        <f t="shared" ca="1" si="37"/>
        <v>1340188.0093368944</v>
      </c>
      <c r="F317" s="516">
        <f t="shared" ca="1" si="38"/>
        <v>155748301.10147423</v>
      </c>
      <c r="G317" s="517">
        <v>53305</v>
      </c>
      <c r="H317" s="516">
        <f t="shared" ca="1" si="39"/>
        <v>4254.4799134178011</v>
      </c>
      <c r="I317" s="518">
        <f t="shared" ca="1" si="40"/>
        <v>56551.856079891993</v>
      </c>
      <c r="J317" s="530">
        <f t="shared" ca="1" si="42"/>
        <v>2251890.3280137642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2191083.9920204547</v>
      </c>
      <c r="D318" s="516">
        <f t="shared" ca="1" si="36"/>
        <v>843636.63096631877</v>
      </c>
      <c r="E318" s="516">
        <f t="shared" ca="1" si="37"/>
        <v>1347447.361054136</v>
      </c>
      <c r="F318" s="516">
        <f t="shared" ca="1" si="38"/>
        <v>154400853.7404201</v>
      </c>
      <c r="G318" s="517">
        <v>53336</v>
      </c>
      <c r="H318" s="516">
        <f t="shared" ca="1" si="39"/>
        <v>4218.183154831594</v>
      </c>
      <c r="I318" s="518">
        <f t="shared" ca="1" si="40"/>
        <v>57938.368009748403</v>
      </c>
      <c r="J318" s="530">
        <f t="shared" ca="1" si="42"/>
        <v>2253240.5431850348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2191083.9920204547</v>
      </c>
      <c r="D319" s="516">
        <f t="shared" ca="1" si="36"/>
        <v>836337.95776060887</v>
      </c>
      <c r="E319" s="516">
        <f t="shared" ca="1" si="37"/>
        <v>1354746.034259846</v>
      </c>
      <c r="F319" s="516">
        <f t="shared" ca="1" si="38"/>
        <v>153046107.70616025</v>
      </c>
      <c r="G319" s="517">
        <v>53367</v>
      </c>
      <c r="H319" s="516">
        <f t="shared" ca="1" si="39"/>
        <v>4181.6897888030444</v>
      </c>
      <c r="I319" s="518">
        <f t="shared" ca="1" si="40"/>
        <v>57437.117591436276</v>
      </c>
      <c r="J319" s="530">
        <f t="shared" ca="1" si="42"/>
        <v>2252702.7994006942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2191083.9920204547</v>
      </c>
      <c r="D320" s="516">
        <f t="shared" ca="1" si="36"/>
        <v>828999.75007503468</v>
      </c>
      <c r="E320" s="516">
        <f t="shared" ca="1" si="37"/>
        <v>1362084.2419454199</v>
      </c>
      <c r="F320" s="516">
        <f t="shared" ca="1" si="38"/>
        <v>151684023.46421483</v>
      </c>
      <c r="G320" s="517">
        <v>53395</v>
      </c>
      <c r="H320" s="516">
        <f t="shared" ca="1" si="39"/>
        <v>4144.9987503751736</v>
      </c>
      <c r="I320" s="518">
        <f t="shared" ca="1" si="40"/>
        <v>51423.492189269833</v>
      </c>
      <c r="J320" s="530">
        <f t="shared" ca="1" si="42"/>
        <v>2246652.4829600998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2191083.9920204547</v>
      </c>
      <c r="D321" s="516">
        <f t="shared" ca="1" si="36"/>
        <v>821621.79376449704</v>
      </c>
      <c r="E321" s="516">
        <f t="shared" ca="1" si="37"/>
        <v>1369462.1982559576</v>
      </c>
      <c r="F321" s="516">
        <f t="shared" ca="1" si="38"/>
        <v>150314561.26595888</v>
      </c>
      <c r="G321" s="517">
        <v>53426</v>
      </c>
      <c r="H321" s="516">
        <f t="shared" ca="1" si="39"/>
        <v>4108.1089688224856</v>
      </c>
      <c r="I321" s="518">
        <f t="shared" ca="1" si="40"/>
        <v>56426.45672868791</v>
      </c>
      <c r="J321" s="530">
        <f t="shared" ca="1" si="42"/>
        <v>2251618.557717965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2191083.9920204547</v>
      </c>
      <c r="D322" s="516">
        <f t="shared" ca="1" si="36"/>
        <v>814203.87352394394</v>
      </c>
      <c r="E322" s="516">
        <f t="shared" ca="1" si="37"/>
        <v>1376880.1184965107</v>
      </c>
      <c r="F322" s="516">
        <f t="shared" ca="1" si="38"/>
        <v>148937681.14746237</v>
      </c>
      <c r="G322" s="517">
        <v>53456</v>
      </c>
      <c r="H322" s="516">
        <f t="shared" ca="1" si="39"/>
        <v>4071.0193676197196</v>
      </c>
      <c r="I322" s="518">
        <f t="shared" ca="1" si="40"/>
        <v>54113.242055745191</v>
      </c>
      <c r="J322" s="530">
        <f t="shared" ca="1" si="42"/>
        <v>2249268.2534438199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2191083.9920204547</v>
      </c>
      <c r="D323" s="516">
        <f t="shared" ca="1" si="36"/>
        <v>806745.77288208785</v>
      </c>
      <c r="E323" s="516">
        <f t="shared" ca="1" si="37"/>
        <v>1384338.2191383669</v>
      </c>
      <c r="F323" s="516">
        <f t="shared" ca="1" si="38"/>
        <v>147553342.92832401</v>
      </c>
      <c r="G323" s="517">
        <v>53487</v>
      </c>
      <c r="H323" s="516">
        <f t="shared" ca="1" si="39"/>
        <v>4033.7288644104392</v>
      </c>
      <c r="I323" s="518">
        <f t="shared" ca="1" si="40"/>
        <v>55404.81738685599</v>
      </c>
      <c r="J323" s="530">
        <f t="shared" ca="1" si="42"/>
        <v>2250522.538271721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2191083.9920204547</v>
      </c>
      <c r="D324" s="516">
        <f t="shared" ca="1" si="36"/>
        <v>799247.27419508842</v>
      </c>
      <c r="E324" s="516">
        <f t="shared" ca="1" si="37"/>
        <v>1391836.7178253662</v>
      </c>
      <c r="F324" s="516">
        <f t="shared" ca="1" si="38"/>
        <v>146161506.21049866</v>
      </c>
      <c r="G324" s="517">
        <v>53517</v>
      </c>
      <c r="H324" s="516">
        <f t="shared" ca="1" si="39"/>
        <v>3996.2363709754422</v>
      </c>
      <c r="I324" s="518">
        <f t="shared" ca="1" si="40"/>
        <v>53119.203454196635</v>
      </c>
      <c r="J324" s="530">
        <f t="shared" ca="1" si="42"/>
        <v>2248199.4318456268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2191083.9920204547</v>
      </c>
      <c r="D325" s="516">
        <f t="shared" ca="1" si="36"/>
        <v>791708.15864020109</v>
      </c>
      <c r="E325" s="516">
        <f t="shared" ca="1" si="37"/>
        <v>1399375.8333802535</v>
      </c>
      <c r="F325" s="516">
        <f t="shared" ca="1" si="38"/>
        <v>144762130.37711841</v>
      </c>
      <c r="G325" s="517">
        <v>53548</v>
      </c>
      <c r="H325" s="516">
        <f t="shared" ca="1" si="39"/>
        <v>3958.5407932010053</v>
      </c>
      <c r="I325" s="518">
        <f t="shared" ca="1" si="40"/>
        <v>54372.080310305493</v>
      </c>
      <c r="J325" s="530">
        <f t="shared" ca="1" si="42"/>
        <v>2249414.6131239613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2191083.9920204547</v>
      </c>
      <c r="D326" s="516">
        <f t="shared" ca="1" si="36"/>
        <v>784128.20620939136</v>
      </c>
      <c r="E326" s="516">
        <f t="shared" ca="1" si="37"/>
        <v>1406955.7858110634</v>
      </c>
      <c r="F326" s="516">
        <f t="shared" ca="1" si="38"/>
        <v>143355174.59130734</v>
      </c>
      <c r="G326" s="517">
        <v>53579</v>
      </c>
      <c r="H326" s="516">
        <f t="shared" ca="1" si="39"/>
        <v>3920.6410310469569</v>
      </c>
      <c r="I326" s="518">
        <f t="shared" ca="1" si="40"/>
        <v>53851.512500288045</v>
      </c>
      <c r="J326" s="530">
        <f t="shared" ca="1" si="42"/>
        <v>2248856.1455517896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2191083.9920204547</v>
      </c>
      <c r="D327" s="516">
        <f t="shared" ca="1" si="36"/>
        <v>776507.19570291485</v>
      </c>
      <c r="E327" s="516">
        <f t="shared" ca="1" si="37"/>
        <v>1414576.7963175399</v>
      </c>
      <c r="F327" s="516">
        <f t="shared" ca="1" si="38"/>
        <v>141940597.79498979</v>
      </c>
      <c r="G327" s="517">
        <v>53609</v>
      </c>
      <c r="H327" s="516">
        <f t="shared" ca="1" si="39"/>
        <v>3882.5359785145743</v>
      </c>
      <c r="I327" s="518">
        <f t="shared" ca="1" si="40"/>
        <v>51607.862852870639</v>
      </c>
      <c r="J327" s="530">
        <f t="shared" ca="1" si="42"/>
        <v>2246574.3908518399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2191083.9920204547</v>
      </c>
      <c r="D328" s="516">
        <f t="shared" ca="1" si="36"/>
        <v>768844.90472286136</v>
      </c>
      <c r="E328" s="516">
        <f t="shared" ca="1" si="37"/>
        <v>1422239.0872975932</v>
      </c>
      <c r="F328" s="516">
        <f t="shared" ca="1" si="38"/>
        <v>140518358.70769221</v>
      </c>
      <c r="G328" s="517">
        <v>53640</v>
      </c>
      <c r="H328" s="516">
        <f t="shared" ca="1" si="39"/>
        <v>3844.2245236143067</v>
      </c>
      <c r="I328" s="518">
        <f t="shared" ca="1" si="40"/>
        <v>52801.902379736195</v>
      </c>
      <c r="J328" s="530">
        <f t="shared" ca="1" si="42"/>
        <v>2247730.1189238052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2191083.9920204547</v>
      </c>
      <c r="D329" s="516">
        <f t="shared" ca="1" si="36"/>
        <v>761141.10966666613</v>
      </c>
      <c r="E329" s="516">
        <f t="shared" ca="1" si="37"/>
        <v>1429942.8823537887</v>
      </c>
      <c r="F329" s="516">
        <f t="shared" ca="1" si="38"/>
        <v>139088415.82533842</v>
      </c>
      <c r="G329" s="517">
        <v>53670</v>
      </c>
      <c r="H329" s="516">
        <f t="shared" ca="1" si="39"/>
        <v>3805.7055483333306</v>
      </c>
      <c r="I329" s="518">
        <f t="shared" ca="1" si="40"/>
        <v>50586.609134769184</v>
      </c>
      <c r="J329" s="530">
        <f t="shared" ca="1" si="42"/>
        <v>2245476.3067035573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2191083.9920204547</v>
      </c>
      <c r="D330" s="516">
        <f t="shared" ca="1" si="36"/>
        <v>753395.5857205831</v>
      </c>
      <c r="E330" s="516">
        <f t="shared" ca="1" si="37"/>
        <v>1437688.4062998716</v>
      </c>
      <c r="F330" s="516">
        <f t="shared" ca="1" si="38"/>
        <v>137650727.41903856</v>
      </c>
      <c r="G330" s="517">
        <v>53701</v>
      </c>
      <c r="H330" s="516">
        <f t="shared" ca="1" si="39"/>
        <v>3766.9779286029157</v>
      </c>
      <c r="I330" s="518">
        <f t="shared" ca="1" si="40"/>
        <v>51740.890687025894</v>
      </c>
      <c r="J330" s="530">
        <f t="shared" ca="1" si="42"/>
        <v>2246591.8606360839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2191083.9920204547</v>
      </c>
      <c r="D331" s="516">
        <f t="shared" ca="1" si="36"/>
        <v>745608.10685312562</v>
      </c>
      <c r="E331" s="516">
        <f t="shared" ca="1" si="37"/>
        <v>1445475.8851673291</v>
      </c>
      <c r="F331" s="516">
        <f t="shared" ca="1" si="38"/>
        <v>136205251.53387123</v>
      </c>
      <c r="G331" s="517">
        <v>53732</v>
      </c>
      <c r="H331" s="516">
        <f t="shared" ca="1" si="39"/>
        <v>3728.0405342656281</v>
      </c>
      <c r="I331" s="518">
        <f t="shared" ca="1" si="40"/>
        <v>51206.07059988234</v>
      </c>
      <c r="J331" s="530">
        <f t="shared" ca="1" si="42"/>
        <v>2246018.1031546029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2191083.9920204547</v>
      </c>
      <c r="D332" s="516">
        <f t="shared" ca="1" si="36"/>
        <v>737778.4458084692</v>
      </c>
      <c r="E332" s="516">
        <f t="shared" ca="1" si="37"/>
        <v>1453305.5462119854</v>
      </c>
      <c r="F332" s="516">
        <f t="shared" ca="1" si="38"/>
        <v>134751945.98765925</v>
      </c>
      <c r="G332" s="517">
        <v>53760</v>
      </c>
      <c r="H332" s="516">
        <f t="shared" ca="1" si="39"/>
        <v>3688.8922290423461</v>
      </c>
      <c r="I332" s="518">
        <f t="shared" ca="1" si="40"/>
        <v>45764.964515380729</v>
      </c>
      <c r="J332" s="530">
        <f t="shared" ca="1" si="42"/>
        <v>2240537.8487648778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2191083.9920204547</v>
      </c>
      <c r="D333" s="516">
        <f t="shared" ca="1" si="36"/>
        <v>729906.37409982097</v>
      </c>
      <c r="E333" s="516">
        <f t="shared" ca="1" si="37"/>
        <v>1461177.6179206339</v>
      </c>
      <c r="F333" s="516">
        <f t="shared" ca="1" si="38"/>
        <v>133290768.36973861</v>
      </c>
      <c r="G333" s="517">
        <v>53791</v>
      </c>
      <c r="H333" s="516">
        <f t="shared" ca="1" si="39"/>
        <v>3649.531870499105</v>
      </c>
      <c r="I333" s="518">
        <f t="shared" ca="1" si="40"/>
        <v>50127.723907409236</v>
      </c>
      <c r="J333" s="530">
        <f t="shared" ca="1" si="42"/>
        <v>2244861.2477983632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2191083.9920204547</v>
      </c>
      <c r="D334" s="516">
        <f t="shared" ca="1" si="36"/>
        <v>721991.66200275079</v>
      </c>
      <c r="E334" s="516">
        <f t="shared" ca="1" si="37"/>
        <v>1469092.3300177041</v>
      </c>
      <c r="F334" s="516">
        <f t="shared" ca="1" si="38"/>
        <v>131821676.03972091</v>
      </c>
      <c r="G334" s="517">
        <v>53821</v>
      </c>
      <c r="H334" s="516">
        <f t="shared" ca="1" si="39"/>
        <v>3609.9583100137538</v>
      </c>
      <c r="I334" s="518">
        <f t="shared" ca="1" si="40"/>
        <v>47984.676613105898</v>
      </c>
      <c r="J334" s="530">
        <f t="shared" ca="1" si="42"/>
        <v>2242678.6269435743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2191083.9920204547</v>
      </c>
      <c r="D335" s="516">
        <f t="shared" ca="1" si="36"/>
        <v>714034.07854848832</v>
      </c>
      <c r="E335" s="516">
        <f t="shared" ca="1" si="37"/>
        <v>1477049.9134719665</v>
      </c>
      <c r="F335" s="516">
        <f t="shared" ca="1" si="38"/>
        <v>130344626.12624894</v>
      </c>
      <c r="G335" s="517">
        <v>53852</v>
      </c>
      <c r="H335" s="516">
        <f t="shared" ca="1" si="39"/>
        <v>3570.1703927424414</v>
      </c>
      <c r="I335" s="518">
        <f t="shared" ca="1" si="40"/>
        <v>49037.663486776175</v>
      </c>
      <c r="J335" s="530">
        <f t="shared" ca="1" si="42"/>
        <v>2243691.8258999735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2191083.9920204547</v>
      </c>
      <c r="D336" s="516">
        <f t="shared" ca="1" si="36"/>
        <v>706033.39151718176</v>
      </c>
      <c r="E336" s="516">
        <f t="shared" ca="1" si="37"/>
        <v>1485050.6005032728</v>
      </c>
      <c r="F336" s="516">
        <f t="shared" ca="1" si="38"/>
        <v>128859575.52574567</v>
      </c>
      <c r="G336" s="517">
        <v>53882</v>
      </c>
      <c r="H336" s="516">
        <f t="shared" ca="1" si="39"/>
        <v>3530.1669575859087</v>
      </c>
      <c r="I336" s="518">
        <f t="shared" ca="1" si="40"/>
        <v>46924.065405449612</v>
      </c>
      <c r="J336" s="530">
        <f t="shared" ca="1" si="42"/>
        <v>2241538.2243834906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2191083.9920204547</v>
      </c>
      <c r="D337" s="516">
        <f t="shared" ca="1" si="36"/>
        <v>697989.36743112246</v>
      </c>
      <c r="E337" s="516">
        <f t="shared" ca="1" si="37"/>
        <v>1493094.6245893324</v>
      </c>
      <c r="F337" s="516">
        <f t="shared" ca="1" si="38"/>
        <v>127366480.90115634</v>
      </c>
      <c r="G337" s="517">
        <v>53913</v>
      </c>
      <c r="H337" s="516">
        <f t="shared" ca="1" si="39"/>
        <v>3489.9468371556122</v>
      </c>
      <c r="I337" s="518">
        <f t="shared" ca="1" si="40"/>
        <v>47935.762095577382</v>
      </c>
      <c r="J337" s="530">
        <f t="shared" ca="1" si="42"/>
        <v>2242509.7009531879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2191083.9920204547</v>
      </c>
      <c r="D338" s="516">
        <f t="shared" ca="1" si="36"/>
        <v>689901.7715479302</v>
      </c>
      <c r="E338" s="516">
        <f t="shared" ca="1" si="37"/>
        <v>1501182.2204725244</v>
      </c>
      <c r="F338" s="516">
        <f t="shared" ca="1" si="38"/>
        <v>125865298.68068381</v>
      </c>
      <c r="G338" s="517">
        <v>53944</v>
      </c>
      <c r="H338" s="516">
        <f t="shared" ca="1" si="39"/>
        <v>3449.5088577396509</v>
      </c>
      <c r="I338" s="518">
        <f t="shared" ca="1" si="40"/>
        <v>47380.330895230152</v>
      </c>
      <c r="J338" s="530">
        <f t="shared" ca="1" si="42"/>
        <v>2241913.8317734245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2191083.9920204547</v>
      </c>
      <c r="D339" s="516">
        <f t="shared" ca="1" si="36"/>
        <v>681770.36785370403</v>
      </c>
      <c r="E339" s="516">
        <f t="shared" ca="1" si="37"/>
        <v>1509313.6241667508</v>
      </c>
      <c r="F339" s="516">
        <f t="shared" ca="1" si="38"/>
        <v>124355985.05651705</v>
      </c>
      <c r="G339" s="517">
        <v>53974</v>
      </c>
      <c r="H339" s="516">
        <f t="shared" ca="1" si="39"/>
        <v>3408.8518392685201</v>
      </c>
      <c r="I339" s="518">
        <f t="shared" ca="1" si="40"/>
        <v>45311.507525046167</v>
      </c>
      <c r="J339" s="530">
        <f t="shared" ca="1" si="42"/>
        <v>2239804.3513847697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2191083.9920204547</v>
      </c>
      <c r="D340" s="516">
        <f t="shared" ca="1" si="36"/>
        <v>673594.91905613407</v>
      </c>
      <c r="E340" s="516">
        <f t="shared" ca="1" si="37"/>
        <v>1517489.0729643207</v>
      </c>
      <c r="F340" s="516">
        <f t="shared" ca="1" si="38"/>
        <v>122838495.98355272</v>
      </c>
      <c r="G340" s="517">
        <v>54005</v>
      </c>
      <c r="H340" s="516">
        <f t="shared" ca="1" si="39"/>
        <v>3367.9745952806702</v>
      </c>
      <c r="I340" s="518">
        <f t="shared" ca="1" si="40"/>
        <v>46260.426441024341</v>
      </c>
      <c r="J340" s="530">
        <f t="shared" ca="1" si="42"/>
        <v>2240712.3930567601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2191083.9920204547</v>
      </c>
      <c r="D341" s="516">
        <f t="shared" ca="1" si="36"/>
        <v>665375.18657757726</v>
      </c>
      <c r="E341" s="516">
        <f t="shared" ca="1" si="37"/>
        <v>1525708.8054428776</v>
      </c>
      <c r="F341" s="516">
        <f t="shared" ca="1" si="38"/>
        <v>121312787.17810984</v>
      </c>
      <c r="G341" s="517">
        <v>54035</v>
      </c>
      <c r="H341" s="516">
        <f t="shared" ca="1" si="39"/>
        <v>3326.8759328878864</v>
      </c>
      <c r="I341" s="518">
        <f t="shared" ca="1" si="40"/>
        <v>44221.858554078979</v>
      </c>
      <c r="J341" s="530">
        <f t="shared" ca="1" si="42"/>
        <v>2238632.7265074216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2191083.9920204547</v>
      </c>
      <c r="D342" s="516">
        <f t="shared" ca="1" si="36"/>
        <v>657110.93054809503</v>
      </c>
      <c r="E342" s="516">
        <f t="shared" ca="1" si="37"/>
        <v>1533973.0614723596</v>
      </c>
      <c r="F342" s="516">
        <f t="shared" ca="1" si="38"/>
        <v>119778814.11663748</v>
      </c>
      <c r="G342" s="517">
        <v>54066</v>
      </c>
      <c r="H342" s="516">
        <f t="shared" ca="1" si="39"/>
        <v>3285.5546527404749</v>
      </c>
      <c r="I342" s="518">
        <f t="shared" ca="1" si="40"/>
        <v>45128.35683025686</v>
      </c>
      <c r="J342" s="530">
        <f t="shared" ca="1" si="42"/>
        <v>2239497.903503452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2191083.9920204547</v>
      </c>
      <c r="D343" s="516">
        <f t="shared" ca="1" si="36"/>
        <v>648801.9097984531</v>
      </c>
      <c r="E343" s="516">
        <f t="shared" ca="1" si="37"/>
        <v>1542282.0822220016</v>
      </c>
      <c r="F343" s="516">
        <f t="shared" ca="1" si="38"/>
        <v>118236532.03441548</v>
      </c>
      <c r="G343" s="517">
        <v>54097</v>
      </c>
      <c r="H343" s="516">
        <f t="shared" ca="1" si="39"/>
        <v>3244.0095489922655</v>
      </c>
      <c r="I343" s="518">
        <f t="shared" ca="1" si="40"/>
        <v>44557.718851389145</v>
      </c>
      <c r="J343" s="530">
        <f t="shared" ca="1" si="42"/>
        <v>2238885.7204208365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2191083.9920204547</v>
      </c>
      <c r="D344" s="516">
        <f t="shared" ca="1" si="36"/>
        <v>640447.88185308385</v>
      </c>
      <c r="E344" s="516">
        <f t="shared" ca="1" si="37"/>
        <v>1550636.1101673709</v>
      </c>
      <c r="F344" s="516">
        <f t="shared" ca="1" si="38"/>
        <v>116685895.92424811</v>
      </c>
      <c r="G344" s="517">
        <v>54126</v>
      </c>
      <c r="H344" s="516">
        <f t="shared" ca="1" si="39"/>
        <v>3202.2394092654195</v>
      </c>
      <c r="I344" s="518">
        <f t="shared" ca="1" si="40"/>
        <v>41146.31314797658</v>
      </c>
      <c r="J344" s="530">
        <f t="shared" ca="1" si="42"/>
        <v>2235432.5445776968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2191083.9920204547</v>
      </c>
      <c r="D345" s="516">
        <f t="shared" ca="1" si="36"/>
        <v>632048.60292301059</v>
      </c>
      <c r="E345" s="516">
        <f t="shared" ca="1" si="37"/>
        <v>1559035.3890974442</v>
      </c>
      <c r="F345" s="516">
        <f t="shared" ca="1" si="38"/>
        <v>115126860.53515068</v>
      </c>
      <c r="G345" s="517">
        <v>54157</v>
      </c>
      <c r="H345" s="516">
        <f t="shared" ca="1" si="39"/>
        <v>3160.2430146150527</v>
      </c>
      <c r="I345" s="518">
        <f t="shared" ca="1" si="40"/>
        <v>43407.153283820298</v>
      </c>
      <c r="J345" s="530">
        <f t="shared" ca="1" si="42"/>
        <v>2237651.3883188902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2191083.9920204547</v>
      </c>
      <c r="D346" s="516">
        <f t="shared" ca="1" si="36"/>
        <v>623603.82789873285</v>
      </c>
      <c r="E346" s="516">
        <f t="shared" ca="1" si="37"/>
        <v>1567480.1641217219</v>
      </c>
      <c r="F346" s="516">
        <f t="shared" ca="1" si="38"/>
        <v>113559380.37102896</v>
      </c>
      <c r="G346" s="517">
        <v>54187</v>
      </c>
      <c r="H346" s="516">
        <f t="shared" ca="1" si="39"/>
        <v>3118.0191394936642</v>
      </c>
      <c r="I346" s="518">
        <f t="shared" ca="1" si="40"/>
        <v>41445.66979265424</v>
      </c>
      <c r="J346" s="530">
        <f t="shared" ca="1" si="42"/>
        <v>2235647.680952603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2191083.9920204547</v>
      </c>
      <c r="D347" s="516">
        <f t="shared" ca="1" si="36"/>
        <v>615113.31034307356</v>
      </c>
      <c r="E347" s="516">
        <f t="shared" ca="1" si="37"/>
        <v>1575970.681677381</v>
      </c>
      <c r="F347" s="516">
        <f t="shared" ca="1" si="38"/>
        <v>111983409.68935157</v>
      </c>
      <c r="G347" s="517">
        <v>54218</v>
      </c>
      <c r="H347" s="516">
        <f t="shared" ca="1" si="39"/>
        <v>3075.566551715368</v>
      </c>
      <c r="I347" s="518">
        <f t="shared" ca="1" si="40"/>
        <v>42244.089498022768</v>
      </c>
      <c r="J347" s="530">
        <f t="shared" ca="1" si="42"/>
        <v>2236403.6480701924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2191083.9920204547</v>
      </c>
      <c r="D348" s="516">
        <f t="shared" ca="1" si="36"/>
        <v>606576.80248398776</v>
      </c>
      <c r="E348" s="516">
        <f t="shared" ca="1" si="37"/>
        <v>1584507.189536467</v>
      </c>
      <c r="F348" s="516">
        <f t="shared" ca="1" si="38"/>
        <v>110398902.49981511</v>
      </c>
      <c r="G348" s="517">
        <v>54248</v>
      </c>
      <c r="H348" s="516">
        <f t="shared" ca="1" si="39"/>
        <v>3032.8840124199387</v>
      </c>
      <c r="I348" s="518">
        <f t="shared" ca="1" si="40"/>
        <v>40314.027488166561</v>
      </c>
      <c r="J348" s="530">
        <f t="shared" ca="1" si="42"/>
        <v>2234430.9035210409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2191083.9920204547</v>
      </c>
      <c r="D349" s="516">
        <f t="shared" ca="1" si="36"/>
        <v>597994.0552073319</v>
      </c>
      <c r="E349" s="516">
        <f t="shared" ca="1" si="37"/>
        <v>1593089.9368131228</v>
      </c>
      <c r="F349" s="516">
        <f t="shared" ca="1" si="38"/>
        <v>108805812.56300199</v>
      </c>
      <c r="G349" s="517">
        <v>54279</v>
      </c>
      <c r="H349" s="516">
        <f t="shared" ca="1" si="39"/>
        <v>2989.9702760366595</v>
      </c>
      <c r="I349" s="518">
        <f t="shared" ca="1" si="40"/>
        <v>41068.391729931216</v>
      </c>
      <c r="J349" s="530">
        <f t="shared" ca="1" si="42"/>
        <v>2235142.3540264228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2191083.9920204547</v>
      </c>
      <c r="D350" s="516">
        <f t="shared" ca="1" si="36"/>
        <v>589364.81804959418</v>
      </c>
      <c r="E350" s="516">
        <f t="shared" ca="1" si="37"/>
        <v>1601719.1739708604</v>
      </c>
      <c r="F350" s="516">
        <f t="shared" ca="1" si="38"/>
        <v>107204093.38903113</v>
      </c>
      <c r="G350" s="517">
        <v>54310</v>
      </c>
      <c r="H350" s="516">
        <f t="shared" ca="1" si="39"/>
        <v>2946.8240902479711</v>
      </c>
      <c r="I350" s="518">
        <f t="shared" ca="1" si="40"/>
        <v>40475.762273436732</v>
      </c>
      <c r="J350" s="530">
        <f t="shared" ca="1" si="42"/>
        <v>2234506.5783841396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2191083.9920204547</v>
      </c>
      <c r="D351" s="516">
        <f t="shared" ca="1" si="36"/>
        <v>580688.83919058531</v>
      </c>
      <c r="E351" s="516">
        <f t="shared" ca="1" si="37"/>
        <v>1610395.1528298694</v>
      </c>
      <c r="F351" s="516">
        <f t="shared" ca="1" si="38"/>
        <v>105593698.23620126</v>
      </c>
      <c r="G351" s="517">
        <v>54340</v>
      </c>
      <c r="H351" s="516">
        <f t="shared" ca="1" si="39"/>
        <v>2903.4441959529267</v>
      </c>
      <c r="I351" s="518">
        <f t="shared" ca="1" si="40"/>
        <v>38593.473620051198</v>
      </c>
      <c r="J351" s="530">
        <f t="shared" ca="1" si="42"/>
        <v>2232580.9098364585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2191083.9920204547</v>
      </c>
      <c r="D352" s="516">
        <f t="shared" ca="1" si="36"/>
        <v>571965.86544609012</v>
      </c>
      <c r="E352" s="516">
        <f t="shared" ca="1" si="37"/>
        <v>1619118.1265743645</v>
      </c>
      <c r="F352" s="516">
        <f t="shared" ca="1" si="38"/>
        <v>103974580.10962689</v>
      </c>
      <c r="G352" s="517">
        <v>54371</v>
      </c>
      <c r="H352" s="516">
        <f t="shared" ca="1" si="39"/>
        <v>2859.8293272304504</v>
      </c>
      <c r="I352" s="518">
        <f t="shared" ca="1" si="40"/>
        <v>39280.855743866865</v>
      </c>
      <c r="J352" s="530">
        <f t="shared" ca="1" si="42"/>
        <v>2233224.6770915519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2191083.9920204547</v>
      </c>
      <c r="D353" s="516">
        <f t="shared" ca="1" si="36"/>
        <v>563195.64226047904</v>
      </c>
      <c r="E353" s="516">
        <f t="shared" ca="1" si="37"/>
        <v>1627888.3497599757</v>
      </c>
      <c r="F353" s="516">
        <f t="shared" ca="1" si="38"/>
        <v>102346691.75986691</v>
      </c>
      <c r="G353" s="517">
        <v>54401</v>
      </c>
      <c r="H353" s="516">
        <f t="shared" ca="1" si="39"/>
        <v>2815.9782113023953</v>
      </c>
      <c r="I353" s="518">
        <f t="shared" ca="1" si="40"/>
        <v>37430.848839465674</v>
      </c>
      <c r="J353" s="530">
        <f t="shared" ca="1" si="42"/>
        <v>2231330.8190712226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2191083.9920204547</v>
      </c>
      <c r="D354" s="516">
        <f t="shared" ca="1" si="36"/>
        <v>554377.91369927907</v>
      </c>
      <c r="E354" s="516">
        <f t="shared" ca="1" si="37"/>
        <v>1636706.0783211756</v>
      </c>
      <c r="F354" s="516">
        <f t="shared" ca="1" si="38"/>
        <v>100709985.68154573</v>
      </c>
      <c r="G354" s="517">
        <v>54432</v>
      </c>
      <c r="H354" s="516">
        <f t="shared" ca="1" si="39"/>
        <v>2771.8895684963954</v>
      </c>
      <c r="I354" s="518">
        <f t="shared" ca="1" si="40"/>
        <v>38072.969334670481</v>
      </c>
      <c r="J354" s="530">
        <f t="shared" ca="1" si="42"/>
        <v>2231928.8509236216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2191083.9920204547</v>
      </c>
      <c r="D355" s="516">
        <f t="shared" ca="1" si="36"/>
        <v>545512.42244170606</v>
      </c>
      <c r="E355" s="516">
        <f t="shared" ca="1" si="37"/>
        <v>1645571.5695787487</v>
      </c>
      <c r="F355" s="516">
        <f t="shared" ca="1" si="38"/>
        <v>99064414.111966982</v>
      </c>
      <c r="G355" s="517">
        <v>54463</v>
      </c>
      <c r="H355" s="516">
        <f t="shared" ca="1" si="39"/>
        <v>2727.5621122085304</v>
      </c>
      <c r="I355" s="518">
        <f t="shared" ca="1" si="40"/>
        <v>37464.114673535012</v>
      </c>
      <c r="J355" s="530">
        <f t="shared" ca="1" si="42"/>
        <v>2231275.6688061981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2191083.9920204547</v>
      </c>
      <c r="D356" s="516">
        <f t="shared" ca="1" si="36"/>
        <v>536598.90977315453</v>
      </c>
      <c r="E356" s="516">
        <f t="shared" ca="1" si="37"/>
        <v>1654485.0822473001</v>
      </c>
      <c r="F356" s="516">
        <f t="shared" ca="1" si="38"/>
        <v>97409929.029719681</v>
      </c>
      <c r="G356" s="517">
        <v>54491</v>
      </c>
      <c r="H356" s="516">
        <f t="shared" ca="1" si="39"/>
        <v>2682.9945488657727</v>
      </c>
      <c r="I356" s="518">
        <f t="shared" ca="1" si="40"/>
        <v>33285.643141620902</v>
      </c>
      <c r="J356" s="530">
        <f t="shared" ca="1" si="42"/>
        <v>2227052.6297109411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2191083.9920204547</v>
      </c>
      <c r="D357" s="516">
        <f t="shared" ca="1" si="36"/>
        <v>527637.11557764828</v>
      </c>
      <c r="E357" s="516">
        <f t="shared" ca="1" si="37"/>
        <v>1663446.8764428063</v>
      </c>
      <c r="F357" s="516">
        <f t="shared" ca="1" si="38"/>
        <v>95746482.153276876</v>
      </c>
      <c r="G357" s="517">
        <v>54522</v>
      </c>
      <c r="H357" s="516">
        <f t="shared" ca="1" si="39"/>
        <v>2638.1855778882414</v>
      </c>
      <c r="I357" s="518">
        <f t="shared" ca="1" si="40"/>
        <v>36236.493599055713</v>
      </c>
      <c r="J357" s="530">
        <f t="shared" ca="1" si="42"/>
        <v>2229958.6711973986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2191083.9920204547</v>
      </c>
      <c r="D358" s="516">
        <f t="shared" ca="1" si="36"/>
        <v>518626.77833024977</v>
      </c>
      <c r="E358" s="516">
        <f t="shared" ca="1" si="37"/>
        <v>1672457.213690205</v>
      </c>
      <c r="F358" s="516">
        <f t="shared" ca="1" si="38"/>
        <v>94074024.939586669</v>
      </c>
      <c r="G358" s="517">
        <v>54552</v>
      </c>
      <c r="H358" s="516">
        <f t="shared" ca="1" si="39"/>
        <v>2593.1338916512486</v>
      </c>
      <c r="I358" s="518">
        <f t="shared" ca="1" si="40"/>
        <v>34468.733575179671</v>
      </c>
      <c r="J358" s="530">
        <f t="shared" ca="1" si="42"/>
        <v>2228145.8594872858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2191083.9920204547</v>
      </c>
      <c r="D359" s="516">
        <f t="shared" ca="1" si="36"/>
        <v>509567.63508942781</v>
      </c>
      <c r="E359" s="516">
        <f t="shared" ca="1" si="37"/>
        <v>1681516.356931027</v>
      </c>
      <c r="F359" s="516">
        <f t="shared" ca="1" si="38"/>
        <v>92392508.582655638</v>
      </c>
      <c r="G359" s="517">
        <v>54583</v>
      </c>
      <c r="H359" s="516">
        <f t="shared" ca="1" si="39"/>
        <v>2547.8381754471393</v>
      </c>
      <c r="I359" s="518">
        <f t="shared" ca="1" si="40"/>
        <v>34995.537277526237</v>
      </c>
      <c r="J359" s="530">
        <f t="shared" ca="1" si="42"/>
        <v>2228627.3674734281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2191083.9920204547</v>
      </c>
      <c r="D360" s="516">
        <f t="shared" ca="1" si="36"/>
        <v>500459.42148938472</v>
      </c>
      <c r="E360" s="516">
        <f t="shared" ca="1" si="37"/>
        <v>1690624.57053107</v>
      </c>
      <c r="F360" s="516">
        <f t="shared" ca="1" si="38"/>
        <v>90701884.012124568</v>
      </c>
      <c r="G360" s="517">
        <v>54613</v>
      </c>
      <c r="H360" s="516">
        <f t="shared" ca="1" si="39"/>
        <v>2502.2971074469237</v>
      </c>
      <c r="I360" s="518">
        <f t="shared" ca="1" si="40"/>
        <v>33261.303089756031</v>
      </c>
      <c r="J360" s="530">
        <f t="shared" ca="1" si="42"/>
        <v>2226847.5922176577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2191083.9920204547</v>
      </c>
      <c r="D361" s="516">
        <f t="shared" ca="1" si="36"/>
        <v>491301.87173234142</v>
      </c>
      <c r="E361" s="516">
        <f t="shared" ca="1" si="37"/>
        <v>1699782.1202881134</v>
      </c>
      <c r="F361" s="516">
        <f t="shared" ca="1" si="38"/>
        <v>89002101.89183645</v>
      </c>
      <c r="G361" s="517">
        <v>54644</v>
      </c>
      <c r="H361" s="516">
        <f t="shared" ca="1" si="39"/>
        <v>2456.5093586617072</v>
      </c>
      <c r="I361" s="518">
        <f t="shared" ca="1" si="40"/>
        <v>33741.100852510332</v>
      </c>
      <c r="J361" s="530">
        <f t="shared" ca="1" si="42"/>
        <v>2227281.6022316269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2191083.9920204547</v>
      </c>
      <c r="D362" s="516">
        <f t="shared" ca="1" si="36"/>
        <v>482094.71858078078</v>
      </c>
      <c r="E362" s="516">
        <f t="shared" ca="1" si="37"/>
        <v>1708989.2734396739</v>
      </c>
      <c r="F362" s="516">
        <f t="shared" ca="1" si="38"/>
        <v>87293112.618396774</v>
      </c>
      <c r="G362" s="517">
        <v>54675</v>
      </c>
      <c r="H362" s="516">
        <f t="shared" ca="1" si="39"/>
        <v>2410.4735929039039</v>
      </c>
      <c r="I362" s="518">
        <f t="shared" ca="1" si="40"/>
        <v>33108.781903763156</v>
      </c>
      <c r="J362" s="530">
        <f t="shared" ca="1" si="42"/>
        <v>2226603.247517122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2191083.9920204547</v>
      </c>
      <c r="D363" s="516">
        <f t="shared" ca="1" si="36"/>
        <v>472837.6933496492</v>
      </c>
      <c r="E363" s="516">
        <f t="shared" ca="1" si="37"/>
        <v>1718246.2986708055</v>
      </c>
      <c r="F363" s="516">
        <f t="shared" ca="1" si="38"/>
        <v>85574866.319725975</v>
      </c>
      <c r="G363" s="517">
        <v>54705</v>
      </c>
      <c r="H363" s="516">
        <f t="shared" ca="1" si="39"/>
        <v>2364.1884667482459</v>
      </c>
      <c r="I363" s="518">
        <f t="shared" ca="1" si="40"/>
        <v>31425.520542622831</v>
      </c>
      <c r="J363" s="530">
        <f t="shared" ca="1" si="42"/>
        <v>2224873.701029826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2191083.9920204547</v>
      </c>
      <c r="D364" s="516">
        <f t="shared" ca="1" si="36"/>
        <v>463530.52589851571</v>
      </c>
      <c r="E364" s="516">
        <f t="shared" ca="1" si="37"/>
        <v>1727553.466121939</v>
      </c>
      <c r="F364" s="516">
        <f t="shared" ca="1" si="38"/>
        <v>83847312.853604034</v>
      </c>
      <c r="G364" s="517">
        <v>54736</v>
      </c>
      <c r="H364" s="516">
        <f t="shared" ca="1" si="39"/>
        <v>2317.6526294925784</v>
      </c>
      <c r="I364" s="518">
        <f t="shared" ca="1" si="40"/>
        <v>31833.850270938063</v>
      </c>
      <c r="J364" s="530">
        <f t="shared" ca="1" si="42"/>
        <v>2225235.4949208857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2191083.9920204547</v>
      </c>
      <c r="D365" s="516">
        <f t="shared" ca="1" si="36"/>
        <v>454172.94462368853</v>
      </c>
      <c r="E365" s="516">
        <f t="shared" ca="1" si="37"/>
        <v>1736911.0473967663</v>
      </c>
      <c r="F365" s="516">
        <f t="shared" ca="1" si="38"/>
        <v>82110401.806207269</v>
      </c>
      <c r="G365" s="517">
        <v>54766</v>
      </c>
      <c r="H365" s="516">
        <f t="shared" ca="1" si="39"/>
        <v>2270.8647231184427</v>
      </c>
      <c r="I365" s="518">
        <f t="shared" ca="1" si="40"/>
        <v>30185.032627297449</v>
      </c>
      <c r="J365" s="530">
        <f t="shared" ca="1" si="42"/>
        <v>2223539.8893708708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2191083.9920204547</v>
      </c>
      <c r="D366" s="516">
        <f t="shared" ca="1" si="36"/>
        <v>444764.67645028938</v>
      </c>
      <c r="E366" s="516">
        <f t="shared" ca="1" si="37"/>
        <v>1746319.3155701654</v>
      </c>
      <c r="F366" s="516">
        <f t="shared" ca="1" si="38"/>
        <v>80364082.490637109</v>
      </c>
      <c r="G366" s="517">
        <v>54797</v>
      </c>
      <c r="H366" s="516">
        <f t="shared" ca="1" si="39"/>
        <v>2223.8233822514467</v>
      </c>
      <c r="I366" s="518">
        <f t="shared" ca="1" si="40"/>
        <v>30545.069471909101</v>
      </c>
      <c r="J366" s="530">
        <f t="shared" ca="1" si="42"/>
        <v>2223852.8848746154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2191083.9920204547</v>
      </c>
      <c r="D367" s="516">
        <f t="shared" ca="1" si="36"/>
        <v>435305.44682428433</v>
      </c>
      <c r="E367" s="516">
        <f t="shared" ca="1" si="37"/>
        <v>1755778.5451961705</v>
      </c>
      <c r="F367" s="516">
        <f t="shared" ca="1" si="38"/>
        <v>78608303.945440933</v>
      </c>
      <c r="G367" s="517">
        <v>54828</v>
      </c>
      <c r="H367" s="516">
        <f t="shared" ca="1" si="39"/>
        <v>2176.5272341214218</v>
      </c>
      <c r="I367" s="518">
        <f t="shared" ca="1" si="40"/>
        <v>29895.438686517002</v>
      </c>
      <c r="J367" s="530">
        <f t="shared" ca="1" si="42"/>
        <v>2223155.957941093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2191083.9920204547</v>
      </c>
      <c r="D368" s="516">
        <f t="shared" ref="D368:D407" ca="1" si="44">+F367*(($H$6/100)/$H$9)</f>
        <v>425794.97970447171</v>
      </c>
      <c r="E368" s="516">
        <f t="shared" ref="E368:E407" ca="1" si="45">+C368-D368</f>
        <v>1765289.012315983</v>
      </c>
      <c r="F368" s="516">
        <f t="shared" ref="F368:F407" ca="1" si="46">IF(F367&lt;1,0,+F367-E368)</f>
        <v>76843014.933124945</v>
      </c>
      <c r="G368" s="517">
        <v>54856</v>
      </c>
      <c r="H368" s="516">
        <f t="shared" ref="H368:H407" ca="1" si="47">+D368*$H$7/100</f>
        <v>2128.9748985223587</v>
      </c>
      <c r="I368" s="518">
        <f t="shared" ref="I368:I407" ca="1" si="48">+F367*$R$41*O368</f>
        <v>26412.390125668149</v>
      </c>
      <c r="J368" s="530">
        <f t="shared" ca="1" si="42"/>
        <v>2219625.3570446451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2191083.9920204547</v>
      </c>
      <c r="D369" s="516">
        <f t="shared" ca="1" si="44"/>
        <v>416232.99755442678</v>
      </c>
      <c r="E369" s="516">
        <f t="shared" ca="1" si="45"/>
        <v>1774850.9944660279</v>
      </c>
      <c r="F369" s="516">
        <f t="shared" ca="1" si="46"/>
        <v>75068163.938658923</v>
      </c>
      <c r="G369" s="517">
        <v>54887</v>
      </c>
      <c r="H369" s="516">
        <f t="shared" ca="1" si="47"/>
        <v>2081.1649877721338</v>
      </c>
      <c r="I369" s="518">
        <f t="shared" ca="1" si="48"/>
        <v>28585.601555122477</v>
      </c>
      <c r="J369" s="530">
        <f t="shared" ref="J369:J407" ca="1" si="50">+C369+H369+I369</f>
        <v>2221750.7585633495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2191083.9920204547</v>
      </c>
      <c r="D370" s="516">
        <f t="shared" ca="1" si="44"/>
        <v>406619.22133440251</v>
      </c>
      <c r="E370" s="516">
        <f t="shared" ca="1" si="45"/>
        <v>1784464.7706860523</v>
      </c>
      <c r="F370" s="516">
        <f t="shared" ca="1" si="46"/>
        <v>73283699.167972878</v>
      </c>
      <c r="G370" s="517">
        <v>54917</v>
      </c>
      <c r="H370" s="516">
        <f t="shared" ca="1" si="47"/>
        <v>2033.0961066720126</v>
      </c>
      <c r="I370" s="518">
        <f t="shared" ca="1" si="48"/>
        <v>27024.53901791721</v>
      </c>
      <c r="J370" s="530">
        <f t="shared" ca="1" si="50"/>
        <v>2220141.627145044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2191083.9920204547</v>
      </c>
      <c r="D371" s="516">
        <f t="shared" ca="1" si="44"/>
        <v>396953.3704931864</v>
      </c>
      <c r="E371" s="516">
        <f t="shared" ca="1" si="45"/>
        <v>1794130.6215272683</v>
      </c>
      <c r="F371" s="516">
        <f t="shared" ca="1" si="46"/>
        <v>71489568.546445608</v>
      </c>
      <c r="G371" s="517">
        <v>54948</v>
      </c>
      <c r="H371" s="516">
        <f t="shared" ca="1" si="47"/>
        <v>1984.7668524659321</v>
      </c>
      <c r="I371" s="518">
        <f t="shared" ca="1" si="48"/>
        <v>27261.536090485904</v>
      </c>
      <c r="J371" s="530">
        <f t="shared" ca="1" si="50"/>
        <v>2220330.2949634064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2191083.9920204547</v>
      </c>
      <c r="D372" s="516">
        <f t="shared" ca="1" si="44"/>
        <v>387235.16295991372</v>
      </c>
      <c r="E372" s="516">
        <f t="shared" ca="1" si="45"/>
        <v>1803848.829060541</v>
      </c>
      <c r="F372" s="516">
        <f t="shared" ca="1" si="46"/>
        <v>69685719.717385069</v>
      </c>
      <c r="G372" s="517">
        <v>54978</v>
      </c>
      <c r="H372" s="516">
        <f t="shared" ca="1" si="47"/>
        <v>1936.1758147995686</v>
      </c>
      <c r="I372" s="518">
        <f t="shared" ca="1" si="48"/>
        <v>25736.244676720416</v>
      </c>
      <c r="J372" s="530">
        <f t="shared" ca="1" si="50"/>
        <v>2218756.4125119746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2191083.9920204547</v>
      </c>
      <c r="D373" s="516">
        <f t="shared" ca="1" si="44"/>
        <v>377464.31513583579</v>
      </c>
      <c r="E373" s="516">
        <f t="shared" ca="1" si="45"/>
        <v>1813619.6768846191</v>
      </c>
      <c r="F373" s="516">
        <f t="shared" ca="1" si="46"/>
        <v>67872100.040500447</v>
      </c>
      <c r="G373" s="517">
        <v>55009</v>
      </c>
      <c r="H373" s="516">
        <f t="shared" ca="1" si="47"/>
        <v>1887.321575679179</v>
      </c>
      <c r="I373" s="518">
        <f t="shared" ca="1" si="48"/>
        <v>25923.087734867244</v>
      </c>
      <c r="J373" s="530">
        <f t="shared" ca="1" si="50"/>
        <v>2218894.4013310014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2191083.9920204547</v>
      </c>
      <c r="D374" s="516">
        <f t="shared" ca="1" si="44"/>
        <v>367640.54188604408</v>
      </c>
      <c r="E374" s="516">
        <f t="shared" ca="1" si="45"/>
        <v>1823443.4501344105</v>
      </c>
      <c r="F374" s="516">
        <f t="shared" ca="1" si="46"/>
        <v>66048656.590366036</v>
      </c>
      <c r="G374" s="517">
        <v>55040</v>
      </c>
      <c r="H374" s="516">
        <f t="shared" ca="1" si="47"/>
        <v>1838.2027094302205</v>
      </c>
      <c r="I374" s="518">
        <f t="shared" ca="1" si="48"/>
        <v>25248.421215066166</v>
      </c>
      <c r="J374" s="530">
        <f t="shared" ca="1" si="50"/>
        <v>2218170.6159449513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2191083.9920204547</v>
      </c>
      <c r="D375" s="516">
        <f t="shared" ca="1" si="44"/>
        <v>357763.55653114937</v>
      </c>
      <c r="E375" s="516">
        <f t="shared" ca="1" si="45"/>
        <v>1833320.4354893053</v>
      </c>
      <c r="F375" s="516">
        <f t="shared" ca="1" si="46"/>
        <v>64215336.154876731</v>
      </c>
      <c r="G375" s="517">
        <v>55070</v>
      </c>
      <c r="H375" s="516">
        <f t="shared" ca="1" si="47"/>
        <v>1788.8177826557469</v>
      </c>
      <c r="I375" s="518">
        <f t="shared" ca="1" si="48"/>
        <v>23777.516372531773</v>
      </c>
      <c r="J375" s="530">
        <f t="shared" ca="1" si="50"/>
        <v>2216650.3261756422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2191083.9920204547</v>
      </c>
      <c r="D376" s="516">
        <f t="shared" ca="1" si="44"/>
        <v>347833.07083891565</v>
      </c>
      <c r="E376" s="516">
        <f t="shared" ca="1" si="45"/>
        <v>1843250.9211815391</v>
      </c>
      <c r="F376" s="516">
        <f t="shared" ca="1" si="46"/>
        <v>62372085.233695194</v>
      </c>
      <c r="G376" s="517">
        <v>55101</v>
      </c>
      <c r="H376" s="516">
        <f t="shared" ca="1" si="47"/>
        <v>1739.1653541945782</v>
      </c>
      <c r="I376" s="518">
        <f t="shared" ca="1" si="48"/>
        <v>23888.10504961414</v>
      </c>
      <c r="J376" s="530">
        <f t="shared" ca="1" si="50"/>
        <v>2216711.2624242636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2191083.9920204547</v>
      </c>
      <c r="D377" s="516">
        <f t="shared" ca="1" si="44"/>
        <v>337848.795015849</v>
      </c>
      <c r="E377" s="516">
        <f t="shared" ca="1" si="45"/>
        <v>1853235.1970046058</v>
      </c>
      <c r="F377" s="516">
        <f t="shared" ca="1" si="46"/>
        <v>60518850.036690585</v>
      </c>
      <c r="G377" s="517">
        <v>55131</v>
      </c>
      <c r="H377" s="516">
        <f t="shared" ca="1" si="47"/>
        <v>1689.243975079245</v>
      </c>
      <c r="I377" s="518">
        <f t="shared" ca="1" si="48"/>
        <v>22453.950684130265</v>
      </c>
      <c r="J377" s="530">
        <f t="shared" ca="1" si="50"/>
        <v>2215227.1866796641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2191083.9920204547</v>
      </c>
      <c r="D378" s="516">
        <f t="shared" ca="1" si="44"/>
        <v>327810.43769874069</v>
      </c>
      <c r="E378" s="516">
        <f t="shared" ca="1" si="45"/>
        <v>1863273.554321714</v>
      </c>
      <c r="F378" s="516">
        <f t="shared" ca="1" si="46"/>
        <v>58655576.482368872</v>
      </c>
      <c r="G378" s="517">
        <v>55162</v>
      </c>
      <c r="H378" s="516">
        <f t="shared" ca="1" si="47"/>
        <v>1639.0521884937034</v>
      </c>
      <c r="I378" s="518">
        <f t="shared" ca="1" si="48"/>
        <v>22513.012213648894</v>
      </c>
      <c r="J378" s="530">
        <f t="shared" ca="1" si="50"/>
        <v>2215236.0564225973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2191083.9920204547</v>
      </c>
      <c r="D379" s="516">
        <f t="shared" ca="1" si="44"/>
        <v>317717.70594616473</v>
      </c>
      <c r="E379" s="516">
        <f t="shared" ca="1" si="45"/>
        <v>1873366.2860742901</v>
      </c>
      <c r="F379" s="516">
        <f t="shared" ca="1" si="46"/>
        <v>56782210.196294583</v>
      </c>
      <c r="G379" s="517">
        <v>55193</v>
      </c>
      <c r="H379" s="516">
        <f t="shared" ca="1" si="47"/>
        <v>1588.5885297308237</v>
      </c>
      <c r="I379" s="518">
        <f t="shared" ca="1" si="48"/>
        <v>21819.874451441217</v>
      </c>
      <c r="J379" s="530">
        <f t="shared" ca="1" si="50"/>
        <v>2214492.4550016266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2191083.9920204547</v>
      </c>
      <c r="D380" s="516">
        <f t="shared" ca="1" si="44"/>
        <v>307570.30522992898</v>
      </c>
      <c r="E380" s="516">
        <f t="shared" ca="1" si="45"/>
        <v>1883513.6867905257</v>
      </c>
      <c r="F380" s="516">
        <f t="shared" ca="1" si="46"/>
        <v>54898696.509504057</v>
      </c>
      <c r="G380" s="517">
        <v>55221</v>
      </c>
      <c r="H380" s="516">
        <f t="shared" ca="1" si="47"/>
        <v>1537.851526149645</v>
      </c>
      <c r="I380" s="518">
        <f t="shared" ca="1" si="48"/>
        <v>19078.822625954977</v>
      </c>
      <c r="J380" s="530">
        <f t="shared" ca="1" si="50"/>
        <v>2211700.6661725594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2191083.9920204547</v>
      </c>
      <c r="D381" s="516">
        <f t="shared" ca="1" si="44"/>
        <v>297367.93942648033</v>
      </c>
      <c r="E381" s="516">
        <f t="shared" ca="1" si="45"/>
        <v>1893716.0525939744</v>
      </c>
      <c r="F381" s="516">
        <f t="shared" ca="1" si="46"/>
        <v>53004980.456910081</v>
      </c>
      <c r="G381" s="517">
        <v>55252</v>
      </c>
      <c r="H381" s="516">
        <f t="shared" ca="1" si="47"/>
        <v>1486.8396971324016</v>
      </c>
      <c r="I381" s="518">
        <f t="shared" ca="1" si="48"/>
        <v>20422.315101535507</v>
      </c>
      <c r="J381" s="530">
        <f t="shared" ca="1" si="50"/>
        <v>2212993.1468191226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2191083.9920204547</v>
      </c>
      <c r="D382" s="516">
        <f t="shared" ca="1" si="44"/>
        <v>287110.31080826296</v>
      </c>
      <c r="E382" s="516">
        <f t="shared" ca="1" si="45"/>
        <v>1903973.6812121917</v>
      </c>
      <c r="F382" s="516">
        <f t="shared" ca="1" si="46"/>
        <v>51101006.775697887</v>
      </c>
      <c r="G382" s="517">
        <v>55282</v>
      </c>
      <c r="H382" s="516">
        <f t="shared" ca="1" si="47"/>
        <v>1435.5515540413148</v>
      </c>
      <c r="I382" s="518">
        <f t="shared" ca="1" si="48"/>
        <v>19081.792964487624</v>
      </c>
      <c r="J382" s="530">
        <f t="shared" ca="1" si="50"/>
        <v>2211601.336538984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2191083.9920204547</v>
      </c>
      <c r="D383" s="516">
        <f t="shared" ca="1" si="44"/>
        <v>276797.12003503024</v>
      </c>
      <c r="E383" s="516">
        <f t="shared" ca="1" si="45"/>
        <v>1914286.8719854245</v>
      </c>
      <c r="F383" s="516">
        <f t="shared" ca="1" si="46"/>
        <v>49186719.903712459</v>
      </c>
      <c r="G383" s="517">
        <v>55313</v>
      </c>
      <c r="H383" s="516">
        <f t="shared" ca="1" si="47"/>
        <v>1383.9856001751511</v>
      </c>
      <c r="I383" s="518">
        <f t="shared" ca="1" si="48"/>
        <v>19009.57452055961</v>
      </c>
      <c r="J383" s="530">
        <f t="shared" ca="1" si="50"/>
        <v>2211477.5521411896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2191083.9920204547</v>
      </c>
      <c r="D384" s="516">
        <f t="shared" ca="1" si="44"/>
        <v>266428.06614510919</v>
      </c>
      <c r="E384" s="516">
        <f t="shared" ca="1" si="45"/>
        <v>1924655.9258753455</v>
      </c>
      <c r="F384" s="516">
        <f t="shared" ca="1" si="46"/>
        <v>47262063.977837116</v>
      </c>
      <c r="G384" s="517">
        <v>55343</v>
      </c>
      <c r="H384" s="516">
        <f t="shared" ca="1" si="47"/>
        <v>1332.1403307255459</v>
      </c>
      <c r="I384" s="518">
        <f t="shared" ca="1" si="48"/>
        <v>17707.219165336486</v>
      </c>
      <c r="J384" s="530">
        <f t="shared" ca="1" si="50"/>
        <v>2210123.3515165164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2191083.9920204547</v>
      </c>
      <c r="D385" s="516">
        <f t="shared" ca="1" si="44"/>
        <v>256002.84654661771</v>
      </c>
      <c r="E385" s="516">
        <f t="shared" ca="1" si="45"/>
        <v>1935081.1454738369</v>
      </c>
      <c r="F385" s="516">
        <f t="shared" ca="1" si="46"/>
        <v>45326982.832363278</v>
      </c>
      <c r="G385" s="517">
        <v>55374</v>
      </c>
      <c r="H385" s="516">
        <f t="shared" ca="1" si="47"/>
        <v>1280.0142327330886</v>
      </c>
      <c r="I385" s="518">
        <f t="shared" ca="1" si="48"/>
        <v>17581.487799755407</v>
      </c>
      <c r="J385" s="530">
        <f t="shared" ca="1" si="50"/>
        <v>2209945.4940529433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2191083.9920204547</v>
      </c>
      <c r="D386" s="516">
        <f t="shared" ca="1" si="44"/>
        <v>245521.15700863444</v>
      </c>
      <c r="E386" s="516">
        <f t="shared" ca="1" si="45"/>
        <v>1945562.8350118203</v>
      </c>
      <c r="F386" s="516">
        <f t="shared" ca="1" si="46"/>
        <v>43381419.99735146</v>
      </c>
      <c r="G386" s="517">
        <v>55405</v>
      </c>
      <c r="H386" s="516">
        <f t="shared" ca="1" si="47"/>
        <v>1227.6057850431723</v>
      </c>
      <c r="I386" s="518">
        <f t="shared" ca="1" si="48"/>
        <v>16861.637613639137</v>
      </c>
      <c r="J386" s="530">
        <f t="shared" ca="1" si="50"/>
        <v>2209173.2354191369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2191083.9920204547</v>
      </c>
      <c r="D387" s="516">
        <f t="shared" ca="1" si="44"/>
        <v>234982.69165232041</v>
      </c>
      <c r="E387" s="516">
        <f t="shared" ca="1" si="45"/>
        <v>1956101.3003681344</v>
      </c>
      <c r="F387" s="516">
        <f t="shared" ca="1" si="46"/>
        <v>41425318.696983323</v>
      </c>
      <c r="G387" s="517">
        <v>55435</v>
      </c>
      <c r="H387" s="516">
        <f t="shared" ca="1" si="47"/>
        <v>1174.913458261602</v>
      </c>
      <c r="I387" s="518">
        <f t="shared" ca="1" si="48"/>
        <v>15617.311199046524</v>
      </c>
      <c r="J387" s="530">
        <f t="shared" ca="1" si="50"/>
        <v>2207876.216677763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2191083.9920204547</v>
      </c>
      <c r="D388" s="516">
        <f t="shared" ca="1" si="44"/>
        <v>224387.14294199299</v>
      </c>
      <c r="E388" s="516">
        <f t="shared" ca="1" si="45"/>
        <v>1966696.8490784618</v>
      </c>
      <c r="F388" s="516">
        <f t="shared" ca="1" si="46"/>
        <v>39458621.847904861</v>
      </c>
      <c r="G388" s="517">
        <v>55466</v>
      </c>
      <c r="H388" s="516">
        <f t="shared" ca="1" si="47"/>
        <v>1121.9357147099649</v>
      </c>
      <c r="I388" s="518">
        <f t="shared" ca="1" si="48"/>
        <v>15410.218555277794</v>
      </c>
      <c r="J388" s="530">
        <f t="shared" ca="1" si="50"/>
        <v>2207616.1462904424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2191083.9920204547</v>
      </c>
      <c r="D389" s="516">
        <f t="shared" ca="1" si="44"/>
        <v>213734.20167615134</v>
      </c>
      <c r="E389" s="516">
        <f t="shared" ca="1" si="45"/>
        <v>1977349.7903443035</v>
      </c>
      <c r="F389" s="516">
        <f t="shared" ca="1" si="46"/>
        <v>37481272.057560556</v>
      </c>
      <c r="G389" s="517">
        <v>55496</v>
      </c>
      <c r="H389" s="516">
        <f t="shared" ca="1" si="47"/>
        <v>1068.6710083807566</v>
      </c>
      <c r="I389" s="518">
        <f t="shared" ca="1" si="48"/>
        <v>14205.103865245748</v>
      </c>
      <c r="J389" s="530">
        <f t="shared" ca="1" si="50"/>
        <v>2206357.7668940811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2191083.9920204547</v>
      </c>
      <c r="D390" s="516">
        <f t="shared" ca="1" si="44"/>
        <v>203023.55697845301</v>
      </c>
      <c r="E390" s="516">
        <f t="shared" ca="1" si="45"/>
        <v>1988060.4350420018</v>
      </c>
      <c r="F390" s="516">
        <f t="shared" ca="1" si="46"/>
        <v>35493211.622518554</v>
      </c>
      <c r="G390" s="517">
        <v>55527</v>
      </c>
      <c r="H390" s="516">
        <f t="shared" ca="1" si="47"/>
        <v>1015.117784892265</v>
      </c>
      <c r="I390" s="518">
        <f t="shared" ca="1" si="48"/>
        <v>13943.033205412525</v>
      </c>
      <c r="J390" s="530">
        <f t="shared" ca="1" si="50"/>
        <v>2206042.1430107593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2191083.9920204547</v>
      </c>
      <c r="D391" s="516">
        <f t="shared" ca="1" si="44"/>
        <v>192254.89628864217</v>
      </c>
      <c r="E391" s="516">
        <f t="shared" ca="1" si="45"/>
        <v>1998829.0957318125</v>
      </c>
      <c r="F391" s="516">
        <f t="shared" ca="1" si="46"/>
        <v>33494382.526786741</v>
      </c>
      <c r="G391" s="517">
        <v>55558</v>
      </c>
      <c r="H391" s="516">
        <f t="shared" ca="1" si="47"/>
        <v>961.27448144321079</v>
      </c>
      <c r="I391" s="518">
        <f t="shared" ca="1" si="48"/>
        <v>13203.474723576901</v>
      </c>
      <c r="J391" s="530">
        <f t="shared" ca="1" si="50"/>
        <v>2205248.741225475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2191083.9920204547</v>
      </c>
      <c r="D392" s="516">
        <f t="shared" ca="1" si="44"/>
        <v>181427.90535342818</v>
      </c>
      <c r="E392" s="516">
        <f t="shared" ca="1" si="45"/>
        <v>2009656.0866670266</v>
      </c>
      <c r="F392" s="516">
        <f t="shared" ca="1" si="46"/>
        <v>31484726.440119714</v>
      </c>
      <c r="G392" s="517">
        <v>55587</v>
      </c>
      <c r="H392" s="516">
        <f t="shared" ca="1" si="47"/>
        <v>907.13952676714098</v>
      </c>
      <c r="I392" s="518">
        <f t="shared" ca="1" si="48"/>
        <v>11656.045119321785</v>
      </c>
      <c r="J392" s="530">
        <f t="shared" ca="1" si="50"/>
        <v>2203647.1766665438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2191083.9920204547</v>
      </c>
      <c r="D393" s="516">
        <f t="shared" ca="1" si="44"/>
        <v>170542.26821731511</v>
      </c>
      <c r="E393" s="516">
        <f t="shared" ca="1" si="45"/>
        <v>2020541.7238031395</v>
      </c>
      <c r="F393" s="516">
        <f t="shared" ca="1" si="46"/>
        <v>29464184.716316573</v>
      </c>
      <c r="G393" s="517">
        <v>55618</v>
      </c>
      <c r="H393" s="516">
        <f t="shared" ca="1" si="47"/>
        <v>852.71134108657554</v>
      </c>
      <c r="I393" s="518">
        <f t="shared" ca="1" si="48"/>
        <v>11712.318235724531</v>
      </c>
      <c r="J393" s="530">
        <f t="shared" ca="1" si="50"/>
        <v>2203649.0215972662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2191083.9920204547</v>
      </c>
      <c r="D394" s="516">
        <f t="shared" ca="1" si="44"/>
        <v>159597.66721338144</v>
      </c>
      <c r="E394" s="516">
        <f t="shared" ca="1" si="45"/>
        <v>2031486.3248070732</v>
      </c>
      <c r="F394" s="516">
        <f t="shared" ca="1" si="46"/>
        <v>27432698.391509499</v>
      </c>
      <c r="G394" s="517">
        <v>55648</v>
      </c>
      <c r="H394" s="516">
        <f t="shared" ca="1" si="47"/>
        <v>797.98833606690721</v>
      </c>
      <c r="I394" s="518">
        <f t="shared" ca="1" si="48"/>
        <v>10607.106497873965</v>
      </c>
      <c r="J394" s="530">
        <f t="shared" ca="1" si="50"/>
        <v>2202489.0868543955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2191083.9920204547</v>
      </c>
      <c r="D395" s="516">
        <f t="shared" ca="1" si="44"/>
        <v>148593.7829540098</v>
      </c>
      <c r="E395" s="516">
        <f t="shared" ca="1" si="45"/>
        <v>2042490.209066445</v>
      </c>
      <c r="F395" s="516">
        <f t="shared" ca="1" si="46"/>
        <v>25390208.182443053</v>
      </c>
      <c r="G395" s="517">
        <v>55679</v>
      </c>
      <c r="H395" s="516">
        <f t="shared" ca="1" si="47"/>
        <v>742.96891477004897</v>
      </c>
      <c r="I395" s="518">
        <f t="shared" ca="1" si="48"/>
        <v>10204.963801641532</v>
      </c>
      <c r="J395" s="530">
        <f t="shared" ca="1" si="50"/>
        <v>2202031.9247368663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2191083.9920204547</v>
      </c>
      <c r="D396" s="516">
        <f t="shared" ca="1" si="44"/>
        <v>137530.29432156653</v>
      </c>
      <c r="E396" s="516">
        <f t="shared" ca="1" si="45"/>
        <v>2053553.6976988881</v>
      </c>
      <c r="F396" s="516">
        <f t="shared" ca="1" si="46"/>
        <v>23336654.484744165</v>
      </c>
      <c r="G396" s="517">
        <v>55709</v>
      </c>
      <c r="H396" s="516">
        <f t="shared" ca="1" si="47"/>
        <v>687.6514716078326</v>
      </c>
      <c r="I396" s="518">
        <f t="shared" ca="1" si="48"/>
        <v>9140.474945679498</v>
      </c>
      <c r="J396" s="530">
        <f t="shared" ca="1" si="50"/>
        <v>2200912.1184377419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2191083.9920204547</v>
      </c>
      <c r="D397" s="516">
        <f t="shared" ca="1" si="44"/>
        <v>126406.87845903089</v>
      </c>
      <c r="E397" s="516">
        <f t="shared" ca="1" si="45"/>
        <v>2064677.1135614237</v>
      </c>
      <c r="F397" s="516">
        <f t="shared" ca="1" si="46"/>
        <v>21271977.37118274</v>
      </c>
      <c r="G397" s="517">
        <v>55740</v>
      </c>
      <c r="H397" s="516">
        <f t="shared" ca="1" si="47"/>
        <v>632.03439229515448</v>
      </c>
      <c r="I397" s="518">
        <f t="shared" ca="1" si="48"/>
        <v>8681.2354683248286</v>
      </c>
      <c r="J397" s="530">
        <f t="shared" ca="1" si="50"/>
        <v>2200397.2618810744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2191083.9920204547</v>
      </c>
      <c r="D398" s="516">
        <f t="shared" ca="1" si="44"/>
        <v>115223.21076057317</v>
      </c>
      <c r="E398" s="516">
        <f t="shared" ca="1" si="45"/>
        <v>2075860.7812598816</v>
      </c>
      <c r="F398" s="516">
        <f t="shared" ca="1" si="46"/>
        <v>19196116.589922857</v>
      </c>
      <c r="G398" s="517">
        <v>55771</v>
      </c>
      <c r="H398" s="516">
        <f t="shared" ca="1" si="47"/>
        <v>576.11605380286585</v>
      </c>
      <c r="I398" s="518">
        <f t="shared" ca="1" si="48"/>
        <v>7913.175582079979</v>
      </c>
      <c r="J398" s="530">
        <f t="shared" ca="1" si="50"/>
        <v>2199573.2836563378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2191083.9920204547</v>
      </c>
      <c r="D399" s="516">
        <f t="shared" ca="1" si="44"/>
        <v>103978.96486208214</v>
      </c>
      <c r="E399" s="516">
        <f t="shared" ca="1" si="45"/>
        <v>2087105.0271583726</v>
      </c>
      <c r="F399" s="516">
        <f t="shared" ca="1" si="46"/>
        <v>17109011.562764484</v>
      </c>
      <c r="G399" s="517">
        <v>55801</v>
      </c>
      <c r="H399" s="516">
        <f t="shared" ca="1" si="47"/>
        <v>519.89482431041074</v>
      </c>
      <c r="I399" s="518">
        <f t="shared" ca="1" si="48"/>
        <v>6910.6019723722275</v>
      </c>
      <c r="J399" s="530">
        <f t="shared" ca="1" si="50"/>
        <v>2198514.4888171372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2191083.9920204547</v>
      </c>
      <c r="D400" s="516">
        <f t="shared" ca="1" si="44"/>
        <v>92673.812631640962</v>
      </c>
      <c r="E400" s="516">
        <f t="shared" ca="1" si="45"/>
        <v>2098410.1793888137</v>
      </c>
      <c r="F400" s="516">
        <f t="shared" ca="1" si="46"/>
        <v>15010601.383375671</v>
      </c>
      <c r="G400" s="517">
        <v>55832</v>
      </c>
      <c r="H400" s="516">
        <f t="shared" ca="1" si="47"/>
        <v>463.36906315820482</v>
      </c>
      <c r="I400" s="518">
        <f t="shared" ca="1" si="48"/>
        <v>6364.5523013483871</v>
      </c>
      <c r="J400" s="530">
        <f t="shared" ca="1" si="50"/>
        <v>2197911.913384961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2191083.9920204547</v>
      </c>
      <c r="D401" s="516">
        <f t="shared" ca="1" si="44"/>
        <v>81307.424159951552</v>
      </c>
      <c r="E401" s="516">
        <f t="shared" ca="1" si="45"/>
        <v>2109776.5678605032</v>
      </c>
      <c r="F401" s="516">
        <f t="shared" ca="1" si="46"/>
        <v>12900824.815515168</v>
      </c>
      <c r="G401" s="517">
        <v>55862</v>
      </c>
      <c r="H401" s="516">
        <f t="shared" ca="1" si="47"/>
        <v>406.53712079975776</v>
      </c>
      <c r="I401" s="518">
        <f t="shared" ca="1" si="48"/>
        <v>5403.8164980152415</v>
      </c>
      <c r="J401" s="530">
        <f t="shared" ca="1" si="50"/>
        <v>2196894.3456392693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2191083.9920204547</v>
      </c>
      <c r="D402" s="516">
        <f t="shared" ca="1" si="44"/>
        <v>69879.467750707161</v>
      </c>
      <c r="E402" s="516">
        <f t="shared" ca="1" si="45"/>
        <v>2121204.5242697475</v>
      </c>
      <c r="F402" s="516">
        <f t="shared" ca="1" si="46"/>
        <v>10779620.29124542</v>
      </c>
      <c r="G402" s="517">
        <v>55893</v>
      </c>
      <c r="H402" s="516">
        <f t="shared" ca="1" si="47"/>
        <v>349.39733875353579</v>
      </c>
      <c r="I402" s="518">
        <f t="shared" ca="1" si="48"/>
        <v>4799.1068313716423</v>
      </c>
      <c r="J402" s="530">
        <f t="shared" ca="1" si="50"/>
        <v>2196232.4961905801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2191083.9920204547</v>
      </c>
      <c r="D403" s="516">
        <f t="shared" ca="1" si="44"/>
        <v>58389.609910912688</v>
      </c>
      <c r="E403" s="516">
        <f t="shared" ca="1" si="45"/>
        <v>2132694.3821095419</v>
      </c>
      <c r="F403" s="516">
        <f t="shared" ca="1" si="46"/>
        <v>8646925.9091358781</v>
      </c>
      <c r="G403" s="517">
        <v>55924</v>
      </c>
      <c r="H403" s="516">
        <f t="shared" ca="1" si="47"/>
        <v>291.94804955456345</v>
      </c>
      <c r="I403" s="518">
        <f t="shared" ca="1" si="48"/>
        <v>4010.0187483432951</v>
      </c>
      <c r="J403" s="530">
        <f t="shared" ca="1" si="50"/>
        <v>2195385.9588183528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2191083.9920204547</v>
      </c>
      <c r="D404" s="516">
        <f t="shared" ca="1" si="44"/>
        <v>46837.515341152677</v>
      </c>
      <c r="E404" s="516">
        <f t="shared" ca="1" si="45"/>
        <v>2144246.4766793018</v>
      </c>
      <c r="F404" s="516">
        <f t="shared" ca="1" si="46"/>
        <v>6502679.4324565763</v>
      </c>
      <c r="G404" s="517">
        <v>55952</v>
      </c>
      <c r="H404" s="516">
        <f t="shared" ca="1" si="47"/>
        <v>234.18757670576338</v>
      </c>
      <c r="I404" s="518">
        <f t="shared" ca="1" si="48"/>
        <v>2905.3671054696547</v>
      </c>
      <c r="J404" s="530">
        <f t="shared" ca="1" si="50"/>
        <v>2194223.5467026299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2191083.9920204547</v>
      </c>
      <c r="D405" s="516">
        <f t="shared" ca="1" si="44"/>
        <v>35222.846925806458</v>
      </c>
      <c r="E405" s="516">
        <f t="shared" ca="1" si="45"/>
        <v>2155861.1450946485</v>
      </c>
      <c r="F405" s="516">
        <f t="shared" ca="1" si="46"/>
        <v>4346818.2873619273</v>
      </c>
      <c r="G405" s="517">
        <v>55983</v>
      </c>
      <c r="H405" s="516">
        <f t="shared" ca="1" si="47"/>
        <v>176.1142346290323</v>
      </c>
      <c r="I405" s="518">
        <f t="shared" ca="1" si="48"/>
        <v>2418.9967488738462</v>
      </c>
      <c r="J405" s="530">
        <f t="shared" ca="1" si="50"/>
        <v>2193679.1030039578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2191083.9920204547</v>
      </c>
      <c r="D406" s="516">
        <f t="shared" ca="1" si="44"/>
        <v>23545.265723210439</v>
      </c>
      <c r="E406" s="516">
        <f t="shared" ca="1" si="45"/>
        <v>2167538.7262972444</v>
      </c>
      <c r="F406" s="516">
        <f t="shared" ca="1" si="46"/>
        <v>2179279.5610646829</v>
      </c>
      <c r="G406" s="517">
        <v>56013</v>
      </c>
      <c r="H406" s="516">
        <f t="shared" ca="1" si="47"/>
        <v>117.7263286160522</v>
      </c>
      <c r="I406" s="518">
        <f t="shared" ca="1" si="48"/>
        <v>1564.8545834502938</v>
      </c>
      <c r="J406" s="530">
        <f t="shared" ca="1" si="50"/>
        <v>2192766.5729325209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2191083.9920204547</v>
      </c>
      <c r="D407" s="516">
        <f t="shared" ca="1" si="44"/>
        <v>11804.430955767033</v>
      </c>
      <c r="E407" s="516">
        <f t="shared" ca="1" si="45"/>
        <v>2179279.5610646876</v>
      </c>
      <c r="F407" s="516">
        <f t="shared" ca="1" si="46"/>
        <v>-4.6566128730773926E-9</v>
      </c>
      <c r="G407" s="517">
        <v>56044</v>
      </c>
      <c r="H407" s="516">
        <f t="shared" ca="1" si="47"/>
        <v>59.022154778835166</v>
      </c>
      <c r="I407" s="518">
        <f t="shared" ca="1" si="48"/>
        <v>810.69199671606191</v>
      </c>
      <c r="J407" s="530">
        <f t="shared" ca="1" si="50"/>
        <v>2191953.7061719494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0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788790237.12736452</v>
      </c>
      <c r="D409" s="540">
        <f ca="1">SUM(D47:D407)</f>
        <v>442137043.07524496</v>
      </c>
      <c r="E409" s="539">
        <f ca="1">SUM(E47:E408)</f>
        <v>346653194.05211854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7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'!O47</f>
        <v>6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2168354223.7265201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AFD'!M19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0.83445468579928994</v>
      </c>
      <c r="T5" s="432">
        <f ca="1">+W48*-1</f>
        <v>1809393342.4612765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'!O48</f>
        <v>360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0.16554531420070989</v>
      </c>
      <c r="T6" s="432">
        <f ca="1">+W55*-1</f>
        <v>358960881.26524317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'!O49</f>
        <v>55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'!O50</f>
        <v>2636363.6363636362</v>
      </c>
      <c r="F8" s="414" t="s">
        <v>357</v>
      </c>
      <c r="G8" s="440"/>
      <c r="H8" s="441">
        <f ca="1">ABS(PMT(H6/12/100,H4,H42,,0))</f>
        <v>2284245.6140390681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4336708447.4530401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2428340.9039834691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542818002.73838294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316643834.93072337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1.5327327650078322</v>
      </c>
      <c r="J17" s="460">
        <f ca="1">+SUM(J19:J37)</f>
        <v>0.9975649734982297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316643834.93072337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0.92384738441245573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316643834.93072337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145000000</v>
      </c>
      <c r="I19" s="468">
        <f>+H19/$H$22</f>
        <v>0.61647330032878578</v>
      </c>
      <c r="J19" s="468">
        <f ca="1">+H19/$H$42</f>
        <v>0.401225957678088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226174167.80765954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'!O10</f>
        <v>65333333.333333336</v>
      </c>
      <c r="I20" s="468">
        <f>+H20/$H$22</f>
        <v>0.27776728014814256</v>
      </c>
      <c r="J20" s="468">
        <f ca="1">+H20/$H$42</f>
        <v>0.18078227058598909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90469667.123063833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'!O4</f>
        <v>24875555.555555567</v>
      </c>
      <c r="I21" s="469">
        <f>+H21/$H$22</f>
        <v>0.10575941952307173</v>
      </c>
      <c r="J21" s="469">
        <f ca="1">+H21/$H$42</f>
        <v>6.8832542072774242E-2</v>
      </c>
      <c r="K21" s="469"/>
      <c r="L21" s="469"/>
      <c r="M21" s="469"/>
      <c r="N21" s="469"/>
      <c r="P21" s="421"/>
      <c r="S21" s="470"/>
      <c r="T21" s="429">
        <f ca="1">SUM(T15:T20)</f>
        <v>1809393342.4612765</v>
      </c>
    </row>
    <row r="22" spans="1:20" ht="19.149999999999999" customHeight="1" thickBot="1">
      <c r="A22" s="413"/>
      <c r="B22" s="471">
        <f ca="1">+H22/$H$42</f>
        <v>0.65084077033685128</v>
      </c>
      <c r="H22" s="472">
        <f>SUM(H19:H21)</f>
        <v>235208888.8888889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'!O11</f>
        <v>2753756.1115428931</v>
      </c>
      <c r="I23" s="474">
        <f t="shared" ref="I23:I31" si="1">+H23/$H$22</f>
        <v>1.170770426471318E-2</v>
      </c>
      <c r="J23" s="469">
        <f t="shared" ref="J23:J31" ca="1" si="2">+H23/$H$42</f>
        <v>7.6198512625219655E-3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'!O5</f>
        <v>3560668.884001493</v>
      </c>
      <c r="I24" s="474">
        <f t="shared" si="1"/>
        <v>1.5138326195161481E-2</v>
      </c>
      <c r="J24" s="469">
        <f t="shared" ca="1" si="2"/>
        <v>9.8526398824694324E-3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'!O12</f>
        <v>9109771.4945714269</v>
      </c>
      <c r="I25" s="474">
        <f t="shared" si="1"/>
        <v>3.8730557920686498E-2</v>
      </c>
      <c r="J25" s="469">
        <f t="shared" ca="1" si="2"/>
        <v>2.5207426152675638E-2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'!O6*D4</f>
        <v>597281.77964181488</v>
      </c>
      <c r="G26" s="466"/>
      <c r="H26" s="467">
        <f>F26/D4</f>
        <v>99546.963273635818</v>
      </c>
      <c r="I26" s="474">
        <f t="shared" si="1"/>
        <v>4.2322789646211519E-4</v>
      </c>
      <c r="J26" s="469">
        <f t="shared" ca="1" si="2"/>
        <v>2.7545397016144813E-4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'!P14*100</f>
        <v>21.150590396833849</v>
      </c>
      <c r="G27" s="466"/>
      <c r="H27" s="467">
        <f ca="1">+F27%*H22</f>
        <v>49748068.665832929</v>
      </c>
      <c r="I27" s="474">
        <f t="shared" ca="1" si="1"/>
        <v>0.21150590396833849</v>
      </c>
      <c r="J27" s="469">
        <f t="shared" ca="1" si="2"/>
        <v>0.1376566654695455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'!O7</f>
        <v>1327292.8436484779</v>
      </c>
      <c r="I28" s="474">
        <f t="shared" si="1"/>
        <v>5.6430386194948699E-3</v>
      </c>
      <c r="J28" s="469">
        <f t="shared" ca="1" si="2"/>
        <v>3.6727196021526429E-3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'!O15</f>
        <v>23324284.824710459</v>
      </c>
      <c r="I29" s="474">
        <f t="shared" ca="1" si="1"/>
        <v>9.9164129956537034E-2</v>
      </c>
      <c r="J29" s="469">
        <f t="shared" ca="1" si="2"/>
        <v>6.4540058730696195E-2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-1356191.7039834692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5420885.5593162999</v>
      </c>
      <c r="I30" s="474">
        <f t="shared" ca="1" si="1"/>
        <v>2.3047111803147415E-2</v>
      </c>
      <c r="J30" s="469">
        <f t="shared" ca="1" si="2"/>
        <v>1.4999999999999999E-2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-284042.50398346921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'!O8</f>
        <v>3318232.109121195</v>
      </c>
      <c r="I31" s="474">
        <f t="shared" si="1"/>
        <v>1.4107596548737177E-2</v>
      </c>
      <c r="J31" s="469">
        <f t="shared" ca="1" si="2"/>
        <v>9.1817990053816075E-3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788106.69601653097</v>
      </c>
    </row>
    <row r="32" spans="1:20" ht="19.149999999999999" customHeight="1" thickBot="1">
      <c r="A32" s="413"/>
      <c r="B32" s="487">
        <f ca="1">+H32/$H$42</f>
        <v>0.27300661407560445</v>
      </c>
      <c r="D32" s="458"/>
      <c r="E32" s="458"/>
      <c r="F32" s="416"/>
      <c r="G32" s="416"/>
      <c r="H32" s="472">
        <f ca="1">SUM(H23:H31)</f>
        <v>98662507.45601882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1860255.8960165307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7.3717589085773819E-2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'!P31*100</f>
        <v>0.92074350757289147</v>
      </c>
      <c r="G34" s="466"/>
      <c r="H34" s="467">
        <f ca="1">(F34%*T4)/D4</f>
        <v>3327496.7893574168</v>
      </c>
      <c r="I34" s="474">
        <f ca="1">+H34/$H$22</f>
        <v>1.414698570736969E-2</v>
      </c>
      <c r="J34" s="469">
        <f ca="1">+H34/$H$42</f>
        <v>9.2074350757289144E-3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'!P28*100</f>
        <v>0.23939331196895169</v>
      </c>
      <c r="G35" s="466"/>
      <c r="H35" s="467">
        <f ca="1">(F35%*T4)/D4</f>
        <v>865149.16523292812</v>
      </c>
      <c r="I35" s="474">
        <f ca="1">+H35/$H$22</f>
        <v>3.6782162839161183E-3</v>
      </c>
      <c r="J35" s="469">
        <f ca="1">+H35/$H$42</f>
        <v>2.393933119689517E-3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'!O29*D4</f>
        <v>3710569.6757230507</v>
      </c>
      <c r="G36" s="466"/>
      <c r="H36" s="467">
        <f>+F36/D4</f>
        <v>618428.27928717516</v>
      </c>
      <c r="I36" s="474">
        <f>+H36/$H$22</f>
        <v>2.6292725679228752E-3</v>
      </c>
      <c r="J36" s="469">
        <f ca="1">+H36/$H$42</f>
        <v>1.7112377835324752E-3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21829900.042301424</v>
      </c>
      <c r="I37" s="474">
        <f ca="1">+H37/$H$22</f>
        <v>9.2810693275345232E-2</v>
      </c>
      <c r="J37" s="469">
        <f ca="1">+H37/$H$42</f>
        <v>6.0404983106822914E-2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7.3717589085773819E-2</v>
      </c>
      <c r="F38" s="461"/>
      <c r="G38" s="461"/>
      <c r="H38" s="472">
        <f ca="1">SUM(H34:H37)</f>
        <v>26640974.276178945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360512370.62108666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2.4350265017704649E-3</v>
      </c>
      <c r="G41" s="496"/>
      <c r="H41" s="439">
        <v>880000</v>
      </c>
      <c r="I41" s="496" t="s">
        <v>410</v>
      </c>
      <c r="N41" s="501"/>
      <c r="O41" s="501">
        <f ca="1">+S41*H4</f>
        <v>1557413.4410830943</v>
      </c>
      <c r="R41" s="502">
        <f>H5/1000/30</f>
        <v>1.1999999999999999E-5</v>
      </c>
      <c r="S41" s="503">
        <f ca="1">+R41*H40</f>
        <v>4326.1484474530398</v>
      </c>
    </row>
    <row r="42" spans="1:25" ht="32.450000000000003" customHeight="1" thickBot="1">
      <c r="B42" s="471">
        <f ca="1">+H41/H42</f>
        <v>2.4350265017704649E-3</v>
      </c>
      <c r="F42" s="493" t="s">
        <v>411</v>
      </c>
      <c r="G42" s="504"/>
      <c r="H42" s="505">
        <f ca="1">+H40+H41</f>
        <v>361392370.62108666</v>
      </c>
      <c r="I42" s="504" t="s">
        <v>412</v>
      </c>
      <c r="N42" s="501"/>
      <c r="O42" s="451">
        <f ca="1">+S42*H4</f>
        <v>9517526584396686</v>
      </c>
      <c r="R42" s="492">
        <f>+H41/12</f>
        <v>73333.333333333328</v>
      </c>
      <c r="S42" s="503">
        <f ca="1">+R42*H40</f>
        <v>26437573845546.352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361392370.62108666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2284245.6140390681</v>
      </c>
      <c r="D48" s="516">
        <f t="shared" ref="D48:D111" ca="1" si="4">+F47*(($H$6/100)/$H$9)</f>
        <v>1957542.0075308862</v>
      </c>
      <c r="E48" s="516">
        <f t="shared" ref="E48:E111" ca="1" si="5">+C48-D48</f>
        <v>326703.6065081819</v>
      </c>
      <c r="F48" s="516">
        <f t="shared" ref="F48:F111" ca="1" si="6">IF(F47&lt;1,0,+F47-E48)</f>
        <v>361065667.01457846</v>
      </c>
      <c r="G48" s="517">
        <f>+S40+30</f>
        <v>45116</v>
      </c>
      <c r="H48" s="516">
        <f t="shared" ref="H48:H111" ca="1" si="7">+D48*$H$7/100</f>
        <v>9787.7100376544313</v>
      </c>
      <c r="I48" s="518">
        <f t="shared" ref="I48:I111" ca="1" si="8">+F47*$R$41*O48</f>
        <v>130101.25342359117</v>
      </c>
      <c r="J48" s="519">
        <f ca="1">D48+E48+H48+I48</f>
        <v>2424134.5775003135</v>
      </c>
      <c r="O48" s="422">
        <f>G48-S40</f>
        <v>30</v>
      </c>
      <c r="S48" s="412" t="s">
        <v>378</v>
      </c>
      <c r="T48" s="520">
        <f>+H22</f>
        <v>235208888.8888889</v>
      </c>
      <c r="U48" s="521"/>
      <c r="V48" s="522">
        <f ca="1">-SUM(T48:T54)*D4</f>
        <v>-1809393342.4612765</v>
      </c>
      <c r="W48" s="522">
        <f ca="1">+V48</f>
        <v>-1809393342.4612765</v>
      </c>
      <c r="X48" s="522">
        <f ca="1">+W48+W55</f>
        <v>-2168354223.7265196</v>
      </c>
      <c r="Y48" s="514"/>
    </row>
    <row r="49" spans="2:25" ht="17.45" customHeight="1">
      <c r="B49" s="509">
        <v>2</v>
      </c>
      <c r="C49" s="515">
        <f t="shared" ref="C49:C112" ca="1" si="9">IF(F48&lt;1,0,+$H$8)</f>
        <v>2284245.6140390681</v>
      </c>
      <c r="D49" s="516">
        <f t="shared" ca="1" si="4"/>
        <v>1955772.3629956334</v>
      </c>
      <c r="E49" s="516">
        <f t="shared" ca="1" si="5"/>
        <v>328473.25104343472</v>
      </c>
      <c r="F49" s="516">
        <f t="shared" ca="1" si="6"/>
        <v>360737193.76353502</v>
      </c>
      <c r="G49" s="517">
        <v>45147</v>
      </c>
      <c r="H49" s="516">
        <f t="shared" ca="1" si="7"/>
        <v>9778.8618149781669</v>
      </c>
      <c r="I49" s="518">
        <f t="shared" ca="1" si="8"/>
        <v>134316.42812942318</v>
      </c>
      <c r="J49" s="519">
        <f t="shared" ref="J49:J112" ca="1" si="10">+C49+H49+I49</f>
        <v>2428340.9039834691</v>
      </c>
      <c r="O49" s="422">
        <f t="shared" ref="O49:O112" si="11">+G49-G48</f>
        <v>31</v>
      </c>
      <c r="S49" s="412" t="s">
        <v>430</v>
      </c>
      <c r="T49" s="520">
        <f>+H23</f>
        <v>2753756.1115428931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2284245.6140390681</v>
      </c>
      <c r="D50" s="516">
        <f t="shared" ca="1" si="4"/>
        <v>1953993.1328858149</v>
      </c>
      <c r="E50" s="516">
        <f t="shared" ca="1" si="5"/>
        <v>330252.48115325323</v>
      </c>
      <c r="F50" s="516">
        <f t="shared" ca="1" si="6"/>
        <v>360406941.28238177</v>
      </c>
      <c r="G50" s="517">
        <v>45178</v>
      </c>
      <c r="H50" s="516">
        <f t="shared" ca="1" si="7"/>
        <v>9769.9656644290735</v>
      </c>
      <c r="I50" s="518">
        <f t="shared" ca="1" si="8"/>
        <v>134194.23608003501</v>
      </c>
      <c r="J50" s="519">
        <f t="shared" ca="1" si="10"/>
        <v>2428209.8157835323</v>
      </c>
      <c r="O50" s="422">
        <f t="shared" si="11"/>
        <v>31</v>
      </c>
      <c r="S50" s="412" t="s">
        <v>431</v>
      </c>
      <c r="T50" s="520">
        <f>+H25</f>
        <v>9109771.4945714269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2284245.6140390681</v>
      </c>
      <c r="D51" s="516">
        <f t="shared" ca="1" si="4"/>
        <v>1952204.265279568</v>
      </c>
      <c r="E51" s="516">
        <f t="shared" ca="1" si="5"/>
        <v>332041.34875950008</v>
      </c>
      <c r="F51" s="516">
        <f t="shared" ca="1" si="6"/>
        <v>360074899.9336223</v>
      </c>
      <c r="G51" s="517">
        <v>45208</v>
      </c>
      <c r="H51" s="516">
        <f t="shared" ca="1" si="7"/>
        <v>9761.0213263978403</v>
      </c>
      <c r="I51" s="518">
        <f t="shared" ca="1" si="8"/>
        <v>129746.49886165741</v>
      </c>
      <c r="J51" s="519">
        <f t="shared" ca="1" si="10"/>
        <v>2423753.1342271236</v>
      </c>
      <c r="O51" s="422">
        <f t="shared" si="11"/>
        <v>30</v>
      </c>
      <c r="S51" s="412" t="s">
        <v>432</v>
      </c>
      <c r="T51" s="520">
        <f>+H26</f>
        <v>99546.963273635818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2284245.6140390681</v>
      </c>
      <c r="D52" s="516">
        <f t="shared" ca="1" si="4"/>
        <v>1950405.7079737876</v>
      </c>
      <c r="E52" s="516">
        <f t="shared" ca="1" si="5"/>
        <v>333839.90606528055</v>
      </c>
      <c r="F52" s="516">
        <f t="shared" ca="1" si="6"/>
        <v>359741060.02755702</v>
      </c>
      <c r="G52" s="517">
        <v>45239</v>
      </c>
      <c r="H52" s="516">
        <f t="shared" ca="1" si="7"/>
        <v>9752.0285398689375</v>
      </c>
      <c r="I52" s="518">
        <f t="shared" ca="1" si="8"/>
        <v>133947.8627753075</v>
      </c>
      <c r="J52" s="519">
        <f t="shared" ca="1" si="10"/>
        <v>2427945.5053542447</v>
      </c>
      <c r="O52" s="422">
        <f t="shared" si="11"/>
        <v>31</v>
      </c>
      <c r="S52" s="412" t="s">
        <v>433</v>
      </c>
      <c r="T52" s="520">
        <f ca="1">+H27</f>
        <v>49748068.665832929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2284245.6140390681</v>
      </c>
      <c r="D53" s="516">
        <f t="shared" ca="1" si="4"/>
        <v>1948597.4084826005</v>
      </c>
      <c r="E53" s="516">
        <f t="shared" ca="1" si="5"/>
        <v>335648.20555646764</v>
      </c>
      <c r="F53" s="516">
        <f t="shared" ca="1" si="6"/>
        <v>359405411.82200056</v>
      </c>
      <c r="G53" s="517">
        <v>45269</v>
      </c>
      <c r="H53" s="516">
        <f t="shared" ca="1" si="7"/>
        <v>9742.9870424130022</v>
      </c>
      <c r="I53" s="518">
        <f t="shared" ca="1" si="8"/>
        <v>129506.78160992052</v>
      </c>
      <c r="J53" s="519">
        <f t="shared" ca="1" si="10"/>
        <v>2423495.3826914015</v>
      </c>
      <c r="O53" s="422">
        <f t="shared" si="11"/>
        <v>30</v>
      </c>
      <c r="Q53" s="513"/>
      <c r="S53" s="412" t="s">
        <v>393</v>
      </c>
      <c r="T53" s="526">
        <f>+H28</f>
        <v>1327292.8436484779</v>
      </c>
      <c r="V53" s="522"/>
      <c r="Y53" s="514"/>
    </row>
    <row r="54" spans="2:25" ht="17.45" customHeight="1">
      <c r="B54" s="510">
        <v>7</v>
      </c>
      <c r="C54" s="515">
        <f t="shared" ca="1" si="9"/>
        <v>2284245.6140390681</v>
      </c>
      <c r="D54" s="516">
        <f t="shared" ca="1" si="4"/>
        <v>1946779.3140358364</v>
      </c>
      <c r="E54" s="516">
        <f t="shared" ca="1" si="5"/>
        <v>337466.30000323174</v>
      </c>
      <c r="F54" s="516">
        <f t="shared" ca="1" si="6"/>
        <v>359067945.52199733</v>
      </c>
      <c r="G54" s="517">
        <v>45300</v>
      </c>
      <c r="H54" s="516">
        <f t="shared" ca="1" si="7"/>
        <v>9733.8965701791822</v>
      </c>
      <c r="I54" s="518">
        <f t="shared" ca="1" si="8"/>
        <v>133698.81319778418</v>
      </c>
      <c r="J54" s="519">
        <f t="shared" ca="1" si="10"/>
        <v>2427678.3238070314</v>
      </c>
      <c r="O54" s="422">
        <f t="shared" si="11"/>
        <v>31</v>
      </c>
      <c r="S54" s="412" t="s">
        <v>434</v>
      </c>
      <c r="T54" s="526">
        <f>+H31</f>
        <v>3318232.109121195</v>
      </c>
      <c r="Y54" s="514"/>
    </row>
    <row r="55" spans="2:25" ht="17.45" customHeight="1">
      <c r="B55" s="510">
        <v>8</v>
      </c>
      <c r="C55" s="515">
        <f t="shared" ca="1" si="9"/>
        <v>2284245.6140390681</v>
      </c>
      <c r="D55" s="516">
        <f t="shared" ca="1" si="4"/>
        <v>1944951.3715774857</v>
      </c>
      <c r="E55" s="516">
        <f t="shared" ca="1" si="5"/>
        <v>339294.24246158241</v>
      </c>
      <c r="F55" s="516">
        <f t="shared" ca="1" si="6"/>
        <v>358728651.27953577</v>
      </c>
      <c r="G55" s="517">
        <v>45331</v>
      </c>
      <c r="H55" s="516">
        <f t="shared" ca="1" si="7"/>
        <v>9724.7568578874289</v>
      </c>
      <c r="I55" s="518">
        <f t="shared" ca="1" si="8"/>
        <v>133573.275734183</v>
      </c>
      <c r="J55" s="519">
        <f t="shared" ca="1" si="10"/>
        <v>2427543.6466311384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-21364013.304008957</v>
      </c>
      <c r="W55" s="522">
        <f ca="1">+SUM(U55:V67)</f>
        <v>-358960881.26524317</v>
      </c>
      <c r="Y55" s="514"/>
    </row>
    <row r="56" spans="2:25" ht="17.45" customHeight="1">
      <c r="B56" s="510">
        <v>9</v>
      </c>
      <c r="C56" s="515">
        <f t="shared" ca="1" si="9"/>
        <v>2284245.6140390681</v>
      </c>
      <c r="D56" s="516">
        <f t="shared" ca="1" si="4"/>
        <v>1943113.5277641523</v>
      </c>
      <c r="E56" s="516">
        <f t="shared" ca="1" si="5"/>
        <v>341132.08627491584</v>
      </c>
      <c r="F56" s="516">
        <f t="shared" ca="1" si="6"/>
        <v>358387519.19326085</v>
      </c>
      <c r="G56" s="517">
        <v>45360</v>
      </c>
      <c r="H56" s="516">
        <f t="shared" ca="1" si="7"/>
        <v>9715.5676388207612</v>
      </c>
      <c r="I56" s="518">
        <f t="shared" ca="1" si="8"/>
        <v>124837.57064527844</v>
      </c>
      <c r="J56" s="519">
        <f t="shared" ca="1" si="10"/>
        <v>2418798.7523231674</v>
      </c>
      <c r="O56" s="422">
        <f t="shared" si="11"/>
        <v>29</v>
      </c>
      <c r="Q56" s="513"/>
      <c r="S56" s="412" t="s">
        <v>387</v>
      </c>
      <c r="T56" s="528">
        <f>+H24</f>
        <v>3560668.884001493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2284245.6140390681</v>
      </c>
      <c r="D57" s="516">
        <f t="shared" ca="1" si="4"/>
        <v>1941265.7289634964</v>
      </c>
      <c r="E57" s="516">
        <f t="shared" ca="1" si="5"/>
        <v>342979.88507557171</v>
      </c>
      <c r="F57" s="516">
        <f t="shared" ca="1" si="6"/>
        <v>358044539.30818528</v>
      </c>
      <c r="G57" s="517">
        <v>45391</v>
      </c>
      <c r="H57" s="516">
        <f t="shared" ca="1" si="7"/>
        <v>9706.3286448174822</v>
      </c>
      <c r="I57" s="518">
        <f t="shared" ca="1" si="8"/>
        <v>133320.15713989304</v>
      </c>
      <c r="J57" s="519">
        <f t="shared" ca="1" si="10"/>
        <v>2427272.099823779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-59688853.255028151</v>
      </c>
      <c r="W57" s="523"/>
      <c r="Y57" s="514"/>
    </row>
    <row r="58" spans="2:25" ht="17.45" customHeight="1">
      <c r="B58" s="510">
        <v>11</v>
      </c>
      <c r="C58" s="515">
        <f t="shared" ca="1" si="9"/>
        <v>2284245.6140390681</v>
      </c>
      <c r="D58" s="516">
        <f t="shared" ca="1" si="4"/>
        <v>1939407.9212526702</v>
      </c>
      <c r="E58" s="516">
        <f t="shared" ca="1" si="5"/>
        <v>344837.69278639788</v>
      </c>
      <c r="F58" s="516">
        <f t="shared" ca="1" si="6"/>
        <v>357699701.61539888</v>
      </c>
      <c r="G58" s="517">
        <v>45421</v>
      </c>
      <c r="H58" s="516">
        <f t="shared" ca="1" si="7"/>
        <v>9697.0396062633517</v>
      </c>
      <c r="I58" s="518">
        <f t="shared" ca="1" si="8"/>
        <v>128896.03415094668</v>
      </c>
      <c r="J58" s="519">
        <f t="shared" ca="1" si="10"/>
        <v>2422838.6877962784</v>
      </c>
      <c r="O58" s="422">
        <f t="shared" si="11"/>
        <v>30</v>
      </c>
      <c r="Q58" s="513"/>
      <c r="S58" s="412" t="s">
        <v>437</v>
      </c>
      <c r="T58" s="529">
        <f>+H36</f>
        <v>618428.27928717516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2284245.6140390681</v>
      </c>
      <c r="D59" s="516">
        <f t="shared" ca="1" si="4"/>
        <v>1937540.0504167441</v>
      </c>
      <c r="E59" s="516">
        <f t="shared" ca="1" si="5"/>
        <v>346705.56362232403</v>
      </c>
      <c r="F59" s="516">
        <f t="shared" ca="1" si="6"/>
        <v>357352996.05177659</v>
      </c>
      <c r="G59" s="517">
        <v>45452</v>
      </c>
      <c r="H59" s="516">
        <f t="shared" ca="1" si="7"/>
        <v>9687.7002520837195</v>
      </c>
      <c r="I59" s="518">
        <f t="shared" ca="1" si="8"/>
        <v>133064.28900092837</v>
      </c>
      <c r="J59" s="519">
        <f t="shared" ca="1" si="10"/>
        <v>2426997.6032920801</v>
      </c>
      <c r="O59" s="422">
        <f t="shared" si="11"/>
        <v>31</v>
      </c>
      <c r="Q59" s="513"/>
      <c r="S59" s="412" t="s">
        <v>438</v>
      </c>
      <c r="T59" s="526">
        <f ca="1">+H29*0.4</f>
        <v>9329713.9298841842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2284245.6140390681</v>
      </c>
      <c r="D60" s="516">
        <f t="shared" ca="1" si="4"/>
        <v>1935662.0619471231</v>
      </c>
      <c r="E60" s="516">
        <f t="shared" ca="1" si="5"/>
        <v>348583.55209194496</v>
      </c>
      <c r="F60" s="516">
        <f t="shared" ca="1" si="6"/>
        <v>357004412.49968463</v>
      </c>
      <c r="G60" s="517">
        <v>45482</v>
      </c>
      <c r="H60" s="516">
        <f t="shared" ca="1" si="7"/>
        <v>9678.3103097356161</v>
      </c>
      <c r="I60" s="518">
        <f t="shared" ca="1" si="8"/>
        <v>128647.07857863956</v>
      </c>
      <c r="J60" s="519">
        <f t="shared" ca="1" si="10"/>
        <v>2422571.0029274435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2284245.6140390681</v>
      </c>
      <c r="D61" s="516">
        <f t="shared" ca="1" si="4"/>
        <v>1933773.9010399585</v>
      </c>
      <c r="E61" s="516">
        <f t="shared" ca="1" si="5"/>
        <v>350471.71299910964</v>
      </c>
      <c r="F61" s="516">
        <f t="shared" ca="1" si="6"/>
        <v>356653940.78668553</v>
      </c>
      <c r="G61" s="517">
        <v>45513</v>
      </c>
      <c r="H61" s="516">
        <f t="shared" ca="1" si="7"/>
        <v>9668.8695051997929</v>
      </c>
      <c r="I61" s="518">
        <f t="shared" ca="1" si="8"/>
        <v>132805.64144988265</v>
      </c>
      <c r="J61" s="519">
        <f t="shared" ca="1" si="10"/>
        <v>2426720.1249941504</v>
      </c>
      <c r="O61" s="422">
        <f t="shared" si="11"/>
        <v>31</v>
      </c>
      <c r="Q61" s="513"/>
      <c r="S61" s="412" t="s">
        <v>440</v>
      </c>
      <c r="T61" s="526">
        <f ca="1">+H30</f>
        <v>5420885.5593162999</v>
      </c>
      <c r="U61" s="514"/>
      <c r="V61" s="522">
        <f ca="1">-SUM(T61:T63)*D4</f>
        <v>-168784713.60970634</v>
      </c>
      <c r="W61" s="523"/>
      <c r="Y61" s="514"/>
    </row>
    <row r="62" spans="2:25" ht="17.45" customHeight="1">
      <c r="B62" s="510">
        <v>15</v>
      </c>
      <c r="C62" s="515">
        <f t="shared" ca="1" si="9"/>
        <v>2284245.6140390681</v>
      </c>
      <c r="D62" s="516">
        <f t="shared" ca="1" si="4"/>
        <v>1931875.5125945467</v>
      </c>
      <c r="E62" s="516">
        <f t="shared" ca="1" si="5"/>
        <v>352370.10144452145</v>
      </c>
      <c r="F62" s="516">
        <f t="shared" ca="1" si="6"/>
        <v>356301570.68524098</v>
      </c>
      <c r="G62" s="517">
        <v>45544</v>
      </c>
      <c r="H62" s="516">
        <f t="shared" ca="1" si="7"/>
        <v>9659.3775629727334</v>
      </c>
      <c r="I62" s="518">
        <f t="shared" ca="1" si="8"/>
        <v>132675.265972647</v>
      </c>
      <c r="J62" s="519">
        <f t="shared" ca="1" si="10"/>
        <v>2426580.2575746877</v>
      </c>
      <c r="O62" s="422">
        <f t="shared" si="11"/>
        <v>31</v>
      </c>
      <c r="Q62" s="513"/>
      <c r="S62" s="412" t="s">
        <v>441</v>
      </c>
      <c r="T62" s="526">
        <f ca="1">+H37</f>
        <v>21829900.042301424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2284245.6140390681</v>
      </c>
      <c r="D63" s="516">
        <f t="shared" ca="1" si="4"/>
        <v>1929966.841211722</v>
      </c>
      <c r="E63" s="516">
        <f t="shared" ca="1" si="5"/>
        <v>354278.77282734611</v>
      </c>
      <c r="F63" s="516">
        <f t="shared" ca="1" si="6"/>
        <v>355947291.91241366</v>
      </c>
      <c r="G63" s="517">
        <v>45574</v>
      </c>
      <c r="H63" s="516">
        <f t="shared" ca="1" si="7"/>
        <v>9649.8342060586092</v>
      </c>
      <c r="I63" s="518">
        <f t="shared" ca="1" si="8"/>
        <v>128268.56544668676</v>
      </c>
      <c r="J63" s="519">
        <f t="shared" ca="1" si="10"/>
        <v>2422164.0136918137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2284245.6140390681</v>
      </c>
      <c r="D64" s="516">
        <f t="shared" ca="1" si="4"/>
        <v>1928047.8311922408</v>
      </c>
      <c r="E64" s="516">
        <f t="shared" ca="1" si="5"/>
        <v>356197.78284682729</v>
      </c>
      <c r="F64" s="516">
        <f t="shared" ca="1" si="6"/>
        <v>355591094.12956685</v>
      </c>
      <c r="G64" s="517">
        <v>45605</v>
      </c>
      <c r="H64" s="516">
        <f t="shared" ca="1" si="7"/>
        <v>9640.2391559612042</v>
      </c>
      <c r="I64" s="518">
        <f t="shared" ca="1" si="8"/>
        <v>132412.39259141785</v>
      </c>
      <c r="J64" s="519">
        <f t="shared" ca="1" si="10"/>
        <v>2426298.2457864471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-5190894.991397569</v>
      </c>
      <c r="W64" s="523"/>
      <c r="Y64" s="514"/>
    </row>
    <row r="65" spans="2:25" ht="17.45" customHeight="1">
      <c r="B65" s="510">
        <v>18</v>
      </c>
      <c r="C65" s="515">
        <f t="shared" ca="1" si="9"/>
        <v>2284245.6140390681</v>
      </c>
      <c r="D65" s="516">
        <f t="shared" ca="1" si="4"/>
        <v>1926118.4265351538</v>
      </c>
      <c r="E65" s="516">
        <f t="shared" ca="1" si="5"/>
        <v>358127.18750391435</v>
      </c>
      <c r="F65" s="516">
        <f t="shared" ca="1" si="6"/>
        <v>355232966.94206291</v>
      </c>
      <c r="G65" s="517">
        <v>45635</v>
      </c>
      <c r="H65" s="516">
        <f t="shared" ca="1" si="7"/>
        <v>9630.5921326757689</v>
      </c>
      <c r="I65" s="518">
        <f t="shared" ca="1" si="8"/>
        <v>128012.79388664405</v>
      </c>
      <c r="J65" s="519">
        <f t="shared" ca="1" si="10"/>
        <v>2421889.0000583879</v>
      </c>
      <c r="O65" s="422">
        <f t="shared" si="11"/>
        <v>30</v>
      </c>
      <c r="Q65" s="513"/>
      <c r="S65" s="412" t="s">
        <v>444</v>
      </c>
      <c r="T65" s="526">
        <f ca="1">+H35</f>
        <v>865149.16523292812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2284245.6140390681</v>
      </c>
      <c r="D66" s="516">
        <f t="shared" ca="1" si="4"/>
        <v>1924178.5709361741</v>
      </c>
      <c r="E66" s="516">
        <f t="shared" ca="1" si="5"/>
        <v>360067.04310289398</v>
      </c>
      <c r="F66" s="516">
        <f t="shared" ca="1" si="6"/>
        <v>354872899.89895999</v>
      </c>
      <c r="G66" s="517">
        <v>45666</v>
      </c>
      <c r="H66" s="516">
        <f t="shared" ca="1" si="7"/>
        <v>9620.8928546808711</v>
      </c>
      <c r="I66" s="518">
        <f t="shared" ca="1" si="8"/>
        <v>132146.6637024474</v>
      </c>
      <c r="J66" s="530">
        <f t="shared" ca="1" si="10"/>
        <v>2426013.1705961963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2284245.6140390681</v>
      </c>
      <c r="D67" s="516">
        <f t="shared" ca="1" si="4"/>
        <v>1922228.2077860334</v>
      </c>
      <c r="E67" s="516">
        <f t="shared" ca="1" si="5"/>
        <v>362017.40625303471</v>
      </c>
      <c r="F67" s="516">
        <f t="shared" ca="1" si="6"/>
        <v>354510882.49270695</v>
      </c>
      <c r="G67" s="517">
        <v>45697</v>
      </c>
      <c r="H67" s="516">
        <f t="shared" ca="1" si="7"/>
        <v>9611.1410389301673</v>
      </c>
      <c r="I67" s="518">
        <f t="shared" ca="1" si="8"/>
        <v>132012.7187624131</v>
      </c>
      <c r="J67" s="530">
        <f t="shared" ca="1" si="10"/>
        <v>2425869.4738404113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3327496.7893574168</v>
      </c>
      <c r="U67" s="514"/>
      <c r="V67" s="522">
        <f ca="1">-SUM(T67:T68)*D4</f>
        <v>-103932406.10510215</v>
      </c>
      <c r="W67" s="523"/>
      <c r="Y67" s="514"/>
    </row>
    <row r="68" spans="2:25" ht="17.45" customHeight="1">
      <c r="B68" s="510">
        <v>21</v>
      </c>
      <c r="C68" s="515">
        <f t="shared" ca="1" si="9"/>
        <v>2284245.6140390681</v>
      </c>
      <c r="D68" s="516">
        <f t="shared" ca="1" si="4"/>
        <v>1920267.2801688295</v>
      </c>
      <c r="E68" s="516">
        <f t="shared" ca="1" si="5"/>
        <v>363978.33387023862</v>
      </c>
      <c r="F68" s="516">
        <f t="shared" ca="1" si="6"/>
        <v>354146904.15883672</v>
      </c>
      <c r="G68" s="517">
        <v>45725</v>
      </c>
      <c r="H68" s="516">
        <f t="shared" ca="1" si="7"/>
        <v>9601.3364008441476</v>
      </c>
      <c r="I68" s="518">
        <f t="shared" ca="1" si="8"/>
        <v>119115.65651754952</v>
      </c>
      <c r="J68" s="530">
        <f t="shared" ca="1" si="10"/>
        <v>2412962.6069574617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13994570.894826274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2284245.6140390681</v>
      </c>
      <c r="D69" s="516">
        <f t="shared" ca="1" si="4"/>
        <v>1918295.7308603656</v>
      </c>
      <c r="E69" s="516">
        <f t="shared" ca="1" si="5"/>
        <v>365949.88317870256</v>
      </c>
      <c r="F69" s="516">
        <f t="shared" ca="1" si="6"/>
        <v>353780954.27565801</v>
      </c>
      <c r="G69" s="517">
        <v>45756</v>
      </c>
      <c r="H69" s="516">
        <f t="shared" ca="1" si="7"/>
        <v>9591.4786543018272</v>
      </c>
      <c r="I69" s="518">
        <f t="shared" ca="1" si="8"/>
        <v>131742.64834708723</v>
      </c>
      <c r="J69" s="530">
        <f t="shared" ca="1" si="10"/>
        <v>2425579.741040457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2284245.6140390681</v>
      </c>
      <c r="D70" s="516">
        <f t="shared" ca="1" si="4"/>
        <v>1916313.502326481</v>
      </c>
      <c r="E70" s="516">
        <f t="shared" ca="1" si="5"/>
        <v>367932.11171258707</v>
      </c>
      <c r="F70" s="516">
        <f t="shared" ca="1" si="6"/>
        <v>353413022.16394544</v>
      </c>
      <c r="G70" s="517">
        <v>45786</v>
      </c>
      <c r="H70" s="516">
        <f t="shared" ca="1" si="7"/>
        <v>9581.5675116324055</v>
      </c>
      <c r="I70" s="518">
        <f t="shared" ca="1" si="8"/>
        <v>127361.14353923687</v>
      </c>
      <c r="J70" s="530">
        <f t="shared" ca="1" si="10"/>
        <v>2421188.3250899375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2284245.6140390681</v>
      </c>
      <c r="D71" s="516">
        <f t="shared" ca="1" si="4"/>
        <v>1914320.5367213711</v>
      </c>
      <c r="E71" s="516">
        <f t="shared" ca="1" si="5"/>
        <v>369925.077317697</v>
      </c>
      <c r="F71" s="516">
        <f t="shared" ca="1" si="6"/>
        <v>353043097.08662772</v>
      </c>
      <c r="G71" s="517">
        <v>45817</v>
      </c>
      <c r="H71" s="516">
        <f t="shared" ca="1" si="7"/>
        <v>9571.6026836068559</v>
      </c>
      <c r="I71" s="518">
        <f t="shared" ca="1" si="8"/>
        <v>131469.64424498769</v>
      </c>
      <c r="J71" s="530">
        <f t="shared" ca="1" si="10"/>
        <v>2425286.8609676627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2284245.6140390681</v>
      </c>
      <c r="D72" s="516">
        <f t="shared" ca="1" si="4"/>
        <v>1912316.7758859002</v>
      </c>
      <c r="E72" s="516">
        <f t="shared" ca="1" si="5"/>
        <v>371928.83815316786</v>
      </c>
      <c r="F72" s="516">
        <f t="shared" ca="1" si="6"/>
        <v>352671168.24847454</v>
      </c>
      <c r="G72" s="517">
        <v>45847</v>
      </c>
      <c r="H72" s="516">
        <f t="shared" ca="1" si="7"/>
        <v>9561.5838794295014</v>
      </c>
      <c r="I72" s="518">
        <f t="shared" ca="1" si="8"/>
        <v>127095.51495118596</v>
      </c>
      <c r="J72" s="530">
        <f t="shared" ca="1" si="10"/>
        <v>2420902.7128696833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2284245.6140390681</v>
      </c>
      <c r="D73" s="516">
        <f t="shared" ca="1" si="4"/>
        <v>1910302.1613459038</v>
      </c>
      <c r="E73" s="516">
        <f t="shared" ca="1" si="5"/>
        <v>373943.45269316435</v>
      </c>
      <c r="F73" s="516">
        <f t="shared" ca="1" si="6"/>
        <v>352297224.79578137</v>
      </c>
      <c r="G73" s="517">
        <v>45878</v>
      </c>
      <c r="H73" s="516">
        <f t="shared" ca="1" si="7"/>
        <v>9551.5108067295187</v>
      </c>
      <c r="I73" s="518">
        <f t="shared" ca="1" si="8"/>
        <v>131193.67458843251</v>
      </c>
      <c r="J73" s="530">
        <f t="shared" ca="1" si="10"/>
        <v>2424990.7994342302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2284245.6140390681</v>
      </c>
      <c r="D74" s="516">
        <f t="shared" ca="1" si="4"/>
        <v>1908276.6343104825</v>
      </c>
      <c r="E74" s="516">
        <f t="shared" ca="1" si="5"/>
        <v>375968.97972858557</v>
      </c>
      <c r="F74" s="516">
        <f t="shared" ca="1" si="6"/>
        <v>351921255.81605279</v>
      </c>
      <c r="G74" s="517">
        <v>45909</v>
      </c>
      <c r="H74" s="516">
        <f t="shared" ca="1" si="7"/>
        <v>9541.383171552412</v>
      </c>
      <c r="I74" s="518">
        <f t="shared" ca="1" si="8"/>
        <v>131054.56762403065</v>
      </c>
      <c r="J74" s="530">
        <f t="shared" ca="1" si="10"/>
        <v>2424841.5648346511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2284245.6140390681</v>
      </c>
      <c r="D75" s="516">
        <f t="shared" ca="1" si="4"/>
        <v>1906240.1356702861</v>
      </c>
      <c r="E75" s="516">
        <f t="shared" ca="1" si="5"/>
        <v>378005.47836878197</v>
      </c>
      <c r="F75" s="516">
        <f t="shared" ca="1" si="6"/>
        <v>351543250.33768404</v>
      </c>
      <c r="G75" s="517">
        <v>45939</v>
      </c>
      <c r="H75" s="516">
        <f t="shared" ca="1" si="7"/>
        <v>9531.2006783514298</v>
      </c>
      <c r="I75" s="518">
        <f t="shared" ca="1" si="8"/>
        <v>126691.65209377899</v>
      </c>
      <c r="J75" s="530">
        <f t="shared" ca="1" si="10"/>
        <v>2420468.4668111983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2284245.6140390681</v>
      </c>
      <c r="D76" s="516">
        <f t="shared" ca="1" si="4"/>
        <v>1904192.6059957887</v>
      </c>
      <c r="E76" s="516">
        <f t="shared" ca="1" si="5"/>
        <v>380053.00804327941</v>
      </c>
      <c r="F76" s="516">
        <f t="shared" ca="1" si="6"/>
        <v>351163197.32964075</v>
      </c>
      <c r="G76" s="517">
        <v>45970</v>
      </c>
      <c r="H76" s="516">
        <f t="shared" ca="1" si="7"/>
        <v>9520.9630299789442</v>
      </c>
      <c r="I76" s="518">
        <f t="shared" ca="1" si="8"/>
        <v>130774.08912561843</v>
      </c>
      <c r="J76" s="530">
        <f t="shared" ca="1" si="10"/>
        <v>2424540.6661946652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2284245.6140390681</v>
      </c>
      <c r="D77" s="516">
        <f t="shared" ca="1" si="4"/>
        <v>1902133.9855355541</v>
      </c>
      <c r="E77" s="516">
        <f t="shared" ca="1" si="5"/>
        <v>382111.62850351399</v>
      </c>
      <c r="F77" s="516">
        <f t="shared" ca="1" si="6"/>
        <v>350781085.70113724</v>
      </c>
      <c r="G77" s="517">
        <v>46000</v>
      </c>
      <c r="H77" s="516">
        <f t="shared" ca="1" si="7"/>
        <v>9510.6699276777708</v>
      </c>
      <c r="I77" s="518">
        <f t="shared" ca="1" si="8"/>
        <v>126418.75103867064</v>
      </c>
      <c r="J77" s="530">
        <f t="shared" ca="1" si="10"/>
        <v>2420175.0350054163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2284245.6140390681</v>
      </c>
      <c r="D78" s="516">
        <f t="shared" ca="1" si="4"/>
        <v>1900064.2142144935</v>
      </c>
      <c r="E78" s="516">
        <f t="shared" ca="1" si="5"/>
        <v>384181.39982457459</v>
      </c>
      <c r="F78" s="516">
        <f t="shared" ca="1" si="6"/>
        <v>350396904.30131269</v>
      </c>
      <c r="G78" s="517">
        <v>46031</v>
      </c>
      <c r="H78" s="516">
        <f t="shared" ca="1" si="7"/>
        <v>9500.321071072467</v>
      </c>
      <c r="I78" s="518">
        <f t="shared" ca="1" si="8"/>
        <v>130490.56388082304</v>
      </c>
      <c r="J78" s="530">
        <f t="shared" ca="1" si="10"/>
        <v>2424236.4989909637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2284245.6140390681</v>
      </c>
      <c r="D79" s="516">
        <f t="shared" ca="1" si="4"/>
        <v>1897983.2316321104</v>
      </c>
      <c r="E79" s="516">
        <f t="shared" ca="1" si="5"/>
        <v>386262.38240695768</v>
      </c>
      <c r="F79" s="516">
        <f t="shared" ca="1" si="6"/>
        <v>350010641.91890574</v>
      </c>
      <c r="G79" s="517">
        <v>46062</v>
      </c>
      <c r="H79" s="516">
        <f t="shared" ca="1" si="7"/>
        <v>9489.9161581605513</v>
      </c>
      <c r="I79" s="518">
        <f t="shared" ca="1" si="8"/>
        <v>130347.64840008831</v>
      </c>
      <c r="J79" s="530">
        <f t="shared" ca="1" si="10"/>
        <v>2424083.1785973171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2284245.6140390681</v>
      </c>
      <c r="D80" s="516">
        <f t="shared" ca="1" si="4"/>
        <v>1895890.9770607394</v>
      </c>
      <c r="E80" s="516">
        <f t="shared" ca="1" si="5"/>
        <v>388354.63697832869</v>
      </c>
      <c r="F80" s="516">
        <f t="shared" ca="1" si="6"/>
        <v>349622287.28192741</v>
      </c>
      <c r="G80" s="517">
        <v>46090</v>
      </c>
      <c r="H80" s="516">
        <f t="shared" ca="1" si="7"/>
        <v>9479.4548853036977</v>
      </c>
      <c r="I80" s="518">
        <f t="shared" ca="1" si="8"/>
        <v>117603.57568475232</v>
      </c>
      <c r="J80" s="530">
        <f t="shared" ca="1" si="10"/>
        <v>2411328.6446091239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2284245.6140390681</v>
      </c>
      <c r="D81" s="516">
        <f t="shared" ca="1" si="4"/>
        <v>1893787.3894437735</v>
      </c>
      <c r="E81" s="516">
        <f t="shared" ca="1" si="5"/>
        <v>390458.22459529457</v>
      </c>
      <c r="F81" s="516">
        <f t="shared" ca="1" si="6"/>
        <v>349231829.0573321</v>
      </c>
      <c r="G81" s="517">
        <v>46121</v>
      </c>
      <c r="H81" s="516">
        <f t="shared" ca="1" si="7"/>
        <v>9468.9369472188682</v>
      </c>
      <c r="I81" s="518">
        <f t="shared" ca="1" si="8"/>
        <v>130059.49086887698</v>
      </c>
      <c r="J81" s="530">
        <f t="shared" ca="1" si="10"/>
        <v>2423774.0418551643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2284245.6140390681</v>
      </c>
      <c r="D82" s="516">
        <f t="shared" ca="1" si="4"/>
        <v>1891672.4073938823</v>
      </c>
      <c r="E82" s="516">
        <f t="shared" ca="1" si="5"/>
        <v>392573.20664518583</v>
      </c>
      <c r="F82" s="516">
        <f t="shared" ca="1" si="6"/>
        <v>348839255.85068691</v>
      </c>
      <c r="G82" s="517">
        <v>46151</v>
      </c>
      <c r="H82" s="516">
        <f t="shared" ca="1" si="7"/>
        <v>9458.3620369694108</v>
      </c>
      <c r="I82" s="518">
        <f t="shared" ca="1" si="8"/>
        <v>125723.45846063954</v>
      </c>
      <c r="J82" s="530">
        <f t="shared" ca="1" si="10"/>
        <v>2419427.4345366773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2284245.6140390681</v>
      </c>
      <c r="D83" s="516">
        <f t="shared" ca="1" si="4"/>
        <v>1889545.9691912208</v>
      </c>
      <c r="E83" s="516">
        <f t="shared" ca="1" si="5"/>
        <v>394699.64484784729</v>
      </c>
      <c r="F83" s="516">
        <f t="shared" ca="1" si="6"/>
        <v>348444556.20583904</v>
      </c>
      <c r="G83" s="517">
        <v>46182</v>
      </c>
      <c r="H83" s="516">
        <f t="shared" ca="1" si="7"/>
        <v>9447.7298459561043</v>
      </c>
      <c r="I83" s="518">
        <f t="shared" ca="1" si="8"/>
        <v>129768.20317645551</v>
      </c>
      <c r="J83" s="530">
        <f t="shared" ca="1" si="10"/>
        <v>2423461.5470614797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2284245.6140390681</v>
      </c>
      <c r="D84" s="516">
        <f t="shared" ca="1" si="4"/>
        <v>1887408.0127816282</v>
      </c>
      <c r="E84" s="516">
        <f t="shared" ca="1" si="5"/>
        <v>396837.60125743994</v>
      </c>
      <c r="F84" s="516">
        <f t="shared" ca="1" si="6"/>
        <v>348047718.60458159</v>
      </c>
      <c r="G84" s="517">
        <v>46212</v>
      </c>
      <c r="H84" s="516">
        <f t="shared" ca="1" si="7"/>
        <v>9437.0400639081417</v>
      </c>
      <c r="I84" s="518">
        <f t="shared" ca="1" si="8"/>
        <v>125440.04023410205</v>
      </c>
      <c r="J84" s="530">
        <f t="shared" ca="1" si="10"/>
        <v>2419122.6943370784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2284245.6140390681</v>
      </c>
      <c r="D85" s="516">
        <f t="shared" ca="1" si="4"/>
        <v>1885258.4757748169</v>
      </c>
      <c r="E85" s="516">
        <f t="shared" ca="1" si="5"/>
        <v>398987.13826425117</v>
      </c>
      <c r="F85" s="516">
        <f t="shared" ca="1" si="6"/>
        <v>347648731.46631736</v>
      </c>
      <c r="G85" s="517">
        <v>46243</v>
      </c>
      <c r="H85" s="516">
        <f t="shared" ca="1" si="7"/>
        <v>9426.2923788740845</v>
      </c>
      <c r="I85" s="518">
        <f t="shared" ca="1" si="8"/>
        <v>129473.75132090434</v>
      </c>
      <c r="J85" s="530">
        <f t="shared" ca="1" si="10"/>
        <v>2423145.6577388463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2284245.6140390681</v>
      </c>
      <c r="D86" s="516">
        <f t="shared" ca="1" si="4"/>
        <v>1883097.2954425523</v>
      </c>
      <c r="E86" s="516">
        <f t="shared" ca="1" si="5"/>
        <v>401148.3185965158</v>
      </c>
      <c r="F86" s="516">
        <f t="shared" ca="1" si="6"/>
        <v>347247583.14772081</v>
      </c>
      <c r="G86" s="517">
        <v>46274</v>
      </c>
      <c r="H86" s="516">
        <f t="shared" ca="1" si="7"/>
        <v>9415.4864772127621</v>
      </c>
      <c r="I86" s="518">
        <f t="shared" ca="1" si="8"/>
        <v>129325.32810547005</v>
      </c>
      <c r="J86" s="530">
        <f t="shared" ca="1" si="10"/>
        <v>2422986.4286217513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2284245.6140390681</v>
      </c>
      <c r="D87" s="516">
        <f t="shared" ca="1" si="4"/>
        <v>1880924.4087168211</v>
      </c>
      <c r="E87" s="516">
        <f t="shared" ca="1" si="5"/>
        <v>403321.205322247</v>
      </c>
      <c r="F87" s="516">
        <f t="shared" ca="1" si="6"/>
        <v>346844261.94239855</v>
      </c>
      <c r="G87" s="517">
        <v>46304</v>
      </c>
      <c r="H87" s="516">
        <f t="shared" ca="1" si="7"/>
        <v>9404.622043584106</v>
      </c>
      <c r="I87" s="518">
        <f t="shared" ca="1" si="8"/>
        <v>125009.12993317947</v>
      </c>
      <c r="J87" s="530">
        <f t="shared" ca="1" si="10"/>
        <v>2418659.3660158315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2284245.6140390681</v>
      </c>
      <c r="D88" s="516">
        <f t="shared" ca="1" si="4"/>
        <v>1878739.7521879922</v>
      </c>
      <c r="E88" s="516">
        <f t="shared" ca="1" si="5"/>
        <v>405505.8618510759</v>
      </c>
      <c r="F88" s="516">
        <f t="shared" ca="1" si="6"/>
        <v>346438756.08054745</v>
      </c>
      <c r="G88" s="517">
        <v>46335</v>
      </c>
      <c r="H88" s="516">
        <f t="shared" ca="1" si="7"/>
        <v>9393.6987609399603</v>
      </c>
      <c r="I88" s="518">
        <f t="shared" ca="1" si="8"/>
        <v>129026.06544257225</v>
      </c>
      <c r="J88" s="530">
        <f t="shared" ca="1" si="10"/>
        <v>2422665.3782425802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2284245.6140390681</v>
      </c>
      <c r="D89" s="516">
        <f t="shared" ca="1" si="4"/>
        <v>1876543.2621029655</v>
      </c>
      <c r="E89" s="516">
        <f t="shared" ca="1" si="5"/>
        <v>407702.35193610261</v>
      </c>
      <c r="F89" s="516">
        <f t="shared" ca="1" si="6"/>
        <v>346031053.72861135</v>
      </c>
      <c r="G89" s="517">
        <v>46365</v>
      </c>
      <c r="H89" s="516">
        <f t="shared" ca="1" si="7"/>
        <v>9382.7163105148284</v>
      </c>
      <c r="I89" s="518">
        <f t="shared" ca="1" si="8"/>
        <v>124717.95218899708</v>
      </c>
      <c r="J89" s="530">
        <f t="shared" ca="1" si="10"/>
        <v>2418346.2825385798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2284245.6140390681</v>
      </c>
      <c r="D90" s="516">
        <f t="shared" ca="1" si="4"/>
        <v>1874334.8743633116</v>
      </c>
      <c r="E90" s="516">
        <f t="shared" ca="1" si="5"/>
        <v>409910.73967575654</v>
      </c>
      <c r="F90" s="516">
        <f t="shared" ca="1" si="6"/>
        <v>345621142.98893559</v>
      </c>
      <c r="G90" s="517">
        <v>46396</v>
      </c>
      <c r="H90" s="516">
        <f t="shared" ca="1" si="7"/>
        <v>9371.6743718165581</v>
      </c>
      <c r="I90" s="518">
        <f t="shared" ca="1" si="8"/>
        <v>128723.55198704341</v>
      </c>
      <c r="J90" s="530">
        <f t="shared" ca="1" si="10"/>
        <v>2422340.8403979284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2284245.6140390681</v>
      </c>
      <c r="D91" s="516">
        <f t="shared" ca="1" si="4"/>
        <v>1872114.5245234012</v>
      </c>
      <c r="E91" s="516">
        <f t="shared" ca="1" si="5"/>
        <v>412131.08951566694</v>
      </c>
      <c r="F91" s="516">
        <f t="shared" ca="1" si="6"/>
        <v>345209011.8994199</v>
      </c>
      <c r="G91" s="517">
        <v>46427</v>
      </c>
      <c r="H91" s="516">
        <f t="shared" ca="1" si="7"/>
        <v>9360.5726226170063</v>
      </c>
      <c r="I91" s="518">
        <f t="shared" ca="1" si="8"/>
        <v>128571.06519188402</v>
      </c>
      <c r="J91" s="530">
        <f t="shared" ca="1" si="10"/>
        <v>2422177.2518535689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2284245.6140390681</v>
      </c>
      <c r="D92" s="516">
        <f t="shared" ca="1" si="4"/>
        <v>1869882.1477885246</v>
      </c>
      <c r="E92" s="516">
        <f t="shared" ca="1" si="5"/>
        <v>414363.46625054348</v>
      </c>
      <c r="F92" s="516">
        <f t="shared" ca="1" si="6"/>
        <v>344794648.43316936</v>
      </c>
      <c r="G92" s="517">
        <v>46455</v>
      </c>
      <c r="H92" s="516">
        <f t="shared" ca="1" si="7"/>
        <v>9349.4107389426226</v>
      </c>
      <c r="I92" s="518">
        <f t="shared" ca="1" si="8"/>
        <v>115990.22799820507</v>
      </c>
      <c r="J92" s="530">
        <f t="shared" ca="1" si="10"/>
        <v>2409585.2527762158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2284245.6140390681</v>
      </c>
      <c r="D93" s="516">
        <f t="shared" ca="1" si="4"/>
        <v>1867637.6790130008</v>
      </c>
      <c r="E93" s="516">
        <f t="shared" ca="1" si="5"/>
        <v>416607.93502606731</v>
      </c>
      <c r="F93" s="516">
        <f t="shared" ca="1" si="6"/>
        <v>344378040.49814332</v>
      </c>
      <c r="G93" s="517">
        <v>46486</v>
      </c>
      <c r="H93" s="516">
        <f t="shared" ca="1" si="7"/>
        <v>9338.1883950650044</v>
      </c>
      <c r="I93" s="518">
        <f t="shared" ca="1" si="8"/>
        <v>128263.60921713899</v>
      </c>
      <c r="J93" s="530">
        <f t="shared" ca="1" si="10"/>
        <v>2421847.4116512719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2284245.6140390681</v>
      </c>
      <c r="D94" s="516">
        <f t="shared" ca="1" si="4"/>
        <v>1865381.0526982765</v>
      </c>
      <c r="E94" s="516">
        <f t="shared" ca="1" si="5"/>
        <v>418864.56134079164</v>
      </c>
      <c r="F94" s="516">
        <f t="shared" ca="1" si="6"/>
        <v>343959175.93680251</v>
      </c>
      <c r="G94" s="517">
        <v>46516</v>
      </c>
      <c r="H94" s="516">
        <f t="shared" ca="1" si="7"/>
        <v>9326.9052634913824</v>
      </c>
      <c r="I94" s="518">
        <f t="shared" ca="1" si="8"/>
        <v>123976.09457933158</v>
      </c>
      <c r="J94" s="530">
        <f t="shared" ca="1" si="10"/>
        <v>2417548.6138818911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2284245.6140390681</v>
      </c>
      <c r="D95" s="516">
        <f t="shared" ca="1" si="4"/>
        <v>1863112.2029910136</v>
      </c>
      <c r="E95" s="516">
        <f t="shared" ca="1" si="5"/>
        <v>421133.41104805446</v>
      </c>
      <c r="F95" s="516">
        <f t="shared" ca="1" si="6"/>
        <v>343538042.52575445</v>
      </c>
      <c r="G95" s="517">
        <v>46547</v>
      </c>
      <c r="H95" s="516">
        <f t="shared" ca="1" si="7"/>
        <v>9315.5610149550685</v>
      </c>
      <c r="I95" s="518">
        <f t="shared" ca="1" si="8"/>
        <v>127952.81344849052</v>
      </c>
      <c r="J95" s="530">
        <f t="shared" ca="1" si="10"/>
        <v>2421513.9885025136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2284245.6140390681</v>
      </c>
      <c r="D96" s="516">
        <f t="shared" ca="1" si="4"/>
        <v>1860831.0636811701</v>
      </c>
      <c r="E96" s="516">
        <f t="shared" ca="1" si="5"/>
        <v>423414.550357898</v>
      </c>
      <c r="F96" s="516">
        <f t="shared" ca="1" si="6"/>
        <v>343114627.97539657</v>
      </c>
      <c r="G96" s="517">
        <v>46577</v>
      </c>
      <c r="H96" s="516">
        <f t="shared" ca="1" si="7"/>
        <v>9304.1553184058503</v>
      </c>
      <c r="I96" s="518">
        <f t="shared" ca="1" si="8"/>
        <v>123673.69530927158</v>
      </c>
      <c r="J96" s="530">
        <f t="shared" ca="1" si="10"/>
        <v>2417223.4646667456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2284245.6140390681</v>
      </c>
      <c r="D97" s="516">
        <f t="shared" ca="1" si="4"/>
        <v>1858537.5682000648</v>
      </c>
      <c r="E97" s="516">
        <f t="shared" ca="1" si="5"/>
        <v>425708.04583900329</v>
      </c>
      <c r="F97" s="516">
        <f t="shared" ca="1" si="6"/>
        <v>342688919.92955756</v>
      </c>
      <c r="G97" s="517">
        <v>46608</v>
      </c>
      <c r="H97" s="516">
        <f t="shared" ca="1" si="7"/>
        <v>9292.6878410003246</v>
      </c>
      <c r="I97" s="518">
        <f t="shared" ca="1" si="8"/>
        <v>127638.64160684751</v>
      </c>
      <c r="J97" s="530">
        <f t="shared" ca="1" si="10"/>
        <v>2421176.9434869159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2284245.6140390681</v>
      </c>
      <c r="D98" s="516">
        <f t="shared" ca="1" si="4"/>
        <v>1856231.6496184368</v>
      </c>
      <c r="E98" s="516">
        <f t="shared" ca="1" si="5"/>
        <v>428013.9644206313</v>
      </c>
      <c r="F98" s="516">
        <f t="shared" ca="1" si="6"/>
        <v>342260905.96513695</v>
      </c>
      <c r="G98" s="517">
        <v>46639</v>
      </c>
      <c r="H98" s="516">
        <f t="shared" ca="1" si="7"/>
        <v>9281.1582480921843</v>
      </c>
      <c r="I98" s="518">
        <f t="shared" ca="1" si="8"/>
        <v>127480.27821379539</v>
      </c>
      <c r="J98" s="530">
        <f t="shared" ca="1" si="10"/>
        <v>2421007.0505009554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2284245.6140390681</v>
      </c>
      <c r="D99" s="516">
        <f t="shared" ca="1" si="4"/>
        <v>1853913.2406444917</v>
      </c>
      <c r="E99" s="516">
        <f t="shared" ca="1" si="5"/>
        <v>430332.37339457637</v>
      </c>
      <c r="F99" s="516">
        <f t="shared" ca="1" si="6"/>
        <v>341830573.5917424</v>
      </c>
      <c r="G99" s="517">
        <v>46669</v>
      </c>
      <c r="H99" s="516">
        <f t="shared" ca="1" si="7"/>
        <v>9269.5662032224591</v>
      </c>
      <c r="I99" s="518">
        <f t="shared" ca="1" si="8"/>
        <v>123213.9261474493</v>
      </c>
      <c r="J99" s="530">
        <f t="shared" ca="1" si="10"/>
        <v>2416729.10638974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2284245.6140390681</v>
      </c>
      <c r="D100" s="516">
        <f t="shared" ca="1" si="4"/>
        <v>1851582.273621938</v>
      </c>
      <c r="E100" s="516">
        <f t="shared" ca="1" si="5"/>
        <v>432663.34041713015</v>
      </c>
      <c r="F100" s="516">
        <f t="shared" ca="1" si="6"/>
        <v>341397910.25132525</v>
      </c>
      <c r="G100" s="517">
        <v>46700</v>
      </c>
      <c r="H100" s="516">
        <f t="shared" ca="1" si="7"/>
        <v>9257.9113681096896</v>
      </c>
      <c r="I100" s="518">
        <f t="shared" ca="1" si="8"/>
        <v>127160.97337612817</v>
      </c>
      <c r="J100" s="530">
        <f t="shared" ca="1" si="10"/>
        <v>2420664.4987833062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2284245.6140390681</v>
      </c>
      <c r="D101" s="516">
        <f t="shared" ca="1" si="4"/>
        <v>1849238.6805280119</v>
      </c>
      <c r="E101" s="516">
        <f t="shared" ca="1" si="5"/>
        <v>435006.93351105624</v>
      </c>
      <c r="F101" s="516">
        <f t="shared" ca="1" si="6"/>
        <v>340962903.31781417</v>
      </c>
      <c r="G101" s="517">
        <v>46730</v>
      </c>
      <c r="H101" s="516">
        <f t="shared" ca="1" si="7"/>
        <v>9246.1934026400595</v>
      </c>
      <c r="I101" s="518">
        <f t="shared" ca="1" si="8"/>
        <v>122903.24769047707</v>
      </c>
      <c r="J101" s="530">
        <f t="shared" ca="1" si="10"/>
        <v>2416395.0551321851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2284245.6140390681</v>
      </c>
      <c r="D102" s="516">
        <f t="shared" ca="1" si="4"/>
        <v>1846882.3929714935</v>
      </c>
      <c r="E102" s="516">
        <f t="shared" ca="1" si="5"/>
        <v>437363.22106757457</v>
      </c>
      <c r="F102" s="516">
        <f t="shared" ca="1" si="6"/>
        <v>340525540.09674662</v>
      </c>
      <c r="G102" s="517">
        <v>46761</v>
      </c>
      <c r="H102" s="516">
        <f t="shared" ca="1" si="7"/>
        <v>9234.411964857467</v>
      </c>
      <c r="I102" s="518">
        <f t="shared" ca="1" si="8"/>
        <v>126838.20003422684</v>
      </c>
      <c r="J102" s="530">
        <f t="shared" ca="1" si="10"/>
        <v>2420318.2260381524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2284245.6140390681</v>
      </c>
      <c r="D103" s="516">
        <f t="shared" ca="1" si="4"/>
        <v>1844513.3421907108</v>
      </c>
      <c r="E103" s="516">
        <f t="shared" ca="1" si="5"/>
        <v>439732.27184835728</v>
      </c>
      <c r="F103" s="516">
        <f t="shared" ca="1" si="6"/>
        <v>340085807.82489824</v>
      </c>
      <c r="G103" s="517">
        <v>46792</v>
      </c>
      <c r="H103" s="516">
        <f t="shared" ca="1" si="7"/>
        <v>9222.5667109535534</v>
      </c>
      <c r="I103" s="518">
        <f t="shared" ca="1" si="8"/>
        <v>126675.50091598972</v>
      </c>
      <c r="J103" s="530">
        <f t="shared" ca="1" si="10"/>
        <v>2420143.6816660115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2284245.6140390681</v>
      </c>
      <c r="D104" s="516">
        <f t="shared" ca="1" si="4"/>
        <v>1842131.4590515322</v>
      </c>
      <c r="E104" s="516">
        <f t="shared" ca="1" si="5"/>
        <v>442114.15498753591</v>
      </c>
      <c r="F104" s="516">
        <f t="shared" ca="1" si="6"/>
        <v>339643693.66991073</v>
      </c>
      <c r="G104" s="517">
        <v>46821</v>
      </c>
      <c r="H104" s="516">
        <f t="shared" ca="1" si="7"/>
        <v>9210.6572952576607</v>
      </c>
      <c r="I104" s="518">
        <f t="shared" ca="1" si="8"/>
        <v>118349.86112306458</v>
      </c>
      <c r="J104" s="530">
        <f t="shared" ca="1" si="10"/>
        <v>2411806.1324573904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2284245.6140390681</v>
      </c>
      <c r="D105" s="516">
        <f t="shared" ca="1" si="4"/>
        <v>1839736.6740453499</v>
      </c>
      <c r="E105" s="516">
        <f t="shared" ca="1" si="5"/>
        <v>444508.93999371817</v>
      </c>
      <c r="F105" s="516">
        <f t="shared" ca="1" si="6"/>
        <v>339199184.72991699</v>
      </c>
      <c r="G105" s="517">
        <v>46852</v>
      </c>
      <c r="H105" s="516">
        <f t="shared" ca="1" si="7"/>
        <v>9198.6833702267504</v>
      </c>
      <c r="I105" s="518">
        <f t="shared" ca="1" si="8"/>
        <v>126347.45404520679</v>
      </c>
      <c r="J105" s="530">
        <f t="shared" ca="1" si="10"/>
        <v>2419791.7514545014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2284245.6140390681</v>
      </c>
      <c r="D106" s="516">
        <f t="shared" ca="1" si="4"/>
        <v>1837328.9172870505</v>
      </c>
      <c r="E106" s="516">
        <f t="shared" ca="1" si="5"/>
        <v>446916.6967520176</v>
      </c>
      <c r="F106" s="516">
        <f t="shared" ca="1" si="6"/>
        <v>338752268.03316498</v>
      </c>
      <c r="G106" s="517">
        <v>46882</v>
      </c>
      <c r="H106" s="516">
        <f t="shared" ca="1" si="7"/>
        <v>9186.6445864352518</v>
      </c>
      <c r="I106" s="518">
        <f t="shared" ca="1" si="8"/>
        <v>122111.7065027701</v>
      </c>
      <c r="J106" s="530">
        <f t="shared" ca="1" si="10"/>
        <v>2415543.9651282732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2284245.6140390681</v>
      </c>
      <c r="D107" s="516">
        <f t="shared" ca="1" si="4"/>
        <v>1834908.1185129769</v>
      </c>
      <c r="E107" s="516">
        <f t="shared" ca="1" si="5"/>
        <v>449337.4955260912</v>
      </c>
      <c r="F107" s="516">
        <f t="shared" ca="1" si="6"/>
        <v>338302930.5376389</v>
      </c>
      <c r="G107" s="517">
        <v>46913</v>
      </c>
      <c r="H107" s="516">
        <f t="shared" ca="1" si="7"/>
        <v>9174.5405925648847</v>
      </c>
      <c r="I107" s="518">
        <f t="shared" ca="1" si="8"/>
        <v>126015.84370833736</v>
      </c>
      <c r="J107" s="530">
        <f t="shared" ca="1" si="10"/>
        <v>2419435.9983399701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2284245.6140390681</v>
      </c>
      <c r="D108" s="516">
        <f t="shared" ca="1" si="4"/>
        <v>1832474.2070788774</v>
      </c>
      <c r="E108" s="516">
        <f t="shared" ca="1" si="5"/>
        <v>451771.40696019074</v>
      </c>
      <c r="F108" s="516">
        <f t="shared" ca="1" si="6"/>
        <v>337851159.13067871</v>
      </c>
      <c r="G108" s="517">
        <v>46943</v>
      </c>
      <c r="H108" s="516">
        <f t="shared" ca="1" si="7"/>
        <v>9162.3710353943861</v>
      </c>
      <c r="I108" s="518">
        <f t="shared" ca="1" si="8"/>
        <v>121789.05499354999</v>
      </c>
      <c r="J108" s="530">
        <f t="shared" ca="1" si="10"/>
        <v>2415197.0400680122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2284245.6140390681</v>
      </c>
      <c r="D109" s="516">
        <f t="shared" ca="1" si="4"/>
        <v>1830027.1119578432</v>
      </c>
      <c r="E109" s="516">
        <f t="shared" ca="1" si="5"/>
        <v>454218.50208122493</v>
      </c>
      <c r="F109" s="516">
        <f t="shared" ca="1" si="6"/>
        <v>337396940.6285975</v>
      </c>
      <c r="G109" s="517">
        <v>46974</v>
      </c>
      <c r="H109" s="516">
        <f t="shared" ca="1" si="7"/>
        <v>9150.1355597892161</v>
      </c>
      <c r="I109" s="518">
        <f t="shared" ca="1" si="8"/>
        <v>125680.63119661246</v>
      </c>
      <c r="J109" s="530">
        <f t="shared" ca="1" si="10"/>
        <v>2419076.38079547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2284245.6140390681</v>
      </c>
      <c r="D110" s="516">
        <f t="shared" ca="1" si="4"/>
        <v>1827566.7617382365</v>
      </c>
      <c r="E110" s="516">
        <f t="shared" ca="1" si="5"/>
        <v>456678.85230083158</v>
      </c>
      <c r="F110" s="516">
        <f t="shared" ca="1" si="6"/>
        <v>336940261.77629668</v>
      </c>
      <c r="G110" s="517">
        <v>47005</v>
      </c>
      <c r="H110" s="516">
        <f t="shared" ca="1" si="7"/>
        <v>9137.8338086911826</v>
      </c>
      <c r="I110" s="518">
        <f t="shared" ca="1" si="8"/>
        <v>125511.66191383825</v>
      </c>
      <c r="J110" s="530">
        <f t="shared" ca="1" si="10"/>
        <v>2418895.1097615976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2284245.6140390681</v>
      </c>
      <c r="D111" s="516">
        <f t="shared" ca="1" si="4"/>
        <v>1825093.0846216071</v>
      </c>
      <c r="E111" s="516">
        <f t="shared" ca="1" si="5"/>
        <v>459152.52941746102</v>
      </c>
      <c r="F111" s="516">
        <f t="shared" ca="1" si="6"/>
        <v>336481109.24687922</v>
      </c>
      <c r="G111" s="517">
        <v>47035</v>
      </c>
      <c r="H111" s="516">
        <f t="shared" ca="1" si="7"/>
        <v>9125.4654231080349</v>
      </c>
      <c r="I111" s="518">
        <f t="shared" ca="1" si="8"/>
        <v>121298.49423946679</v>
      </c>
      <c r="J111" s="530">
        <f t="shared" ca="1" si="10"/>
        <v>2414669.5737016429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2284245.6140390681</v>
      </c>
      <c r="D112" s="516">
        <f t="shared" ref="D112:D175" ca="1" si="12">+F111*(($H$6/100)/$H$9)</f>
        <v>1822606.0084205959</v>
      </c>
      <c r="E112" s="516">
        <f t="shared" ref="E112:E175" ca="1" si="13">+C112-D112</f>
        <v>461639.60561847221</v>
      </c>
      <c r="F112" s="516">
        <f t="shared" ref="F112:F175" ca="1" si="14">IF(F111&lt;1,0,+F111-E112)</f>
        <v>336019469.64126074</v>
      </c>
      <c r="G112" s="517">
        <v>47066</v>
      </c>
      <c r="H112" s="516">
        <f t="shared" ref="H112:H175" ca="1" si="15">+D112*$H$7/100</f>
        <v>9113.0300421029788</v>
      </c>
      <c r="I112" s="518">
        <f t="shared" ref="I112:I175" ca="1" si="16">+F111*$R$41*O112</f>
        <v>125170.97263983905</v>
      </c>
      <c r="J112" s="530">
        <f t="shared" ca="1" si="10"/>
        <v>2418529.6167210103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2284245.6140390681</v>
      </c>
      <c r="D113" s="516">
        <f t="shared" ca="1" si="12"/>
        <v>1820105.4605568291</v>
      </c>
      <c r="E113" s="516">
        <f t="shared" ca="1" si="13"/>
        <v>464140.15348223899</v>
      </c>
      <c r="F113" s="516">
        <f t="shared" ca="1" si="14"/>
        <v>335555329.48777848</v>
      </c>
      <c r="G113" s="517">
        <v>47096</v>
      </c>
      <c r="H113" s="516">
        <f t="shared" ca="1" si="15"/>
        <v>9100.5273027841449</v>
      </c>
      <c r="I113" s="518">
        <f t="shared" ca="1" si="16"/>
        <v>120967.00907085386</v>
      </c>
      <c r="J113" s="530">
        <f t="shared" ref="J113:J176" ca="1" si="18">+C113+H113+I113</f>
        <v>2414313.1504127057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2284245.6140390681</v>
      </c>
      <c r="D114" s="516">
        <f t="shared" ca="1" si="12"/>
        <v>1817591.3680588002</v>
      </c>
      <c r="E114" s="516">
        <f t="shared" ca="1" si="13"/>
        <v>466654.24598026788</v>
      </c>
      <c r="F114" s="516">
        <f t="shared" ca="1" si="14"/>
        <v>335088675.24179822</v>
      </c>
      <c r="G114" s="517">
        <v>47127</v>
      </c>
      <c r="H114" s="516">
        <f t="shared" ca="1" si="15"/>
        <v>9087.9568402940004</v>
      </c>
      <c r="I114" s="518">
        <f t="shared" ca="1" si="16"/>
        <v>124826.58256945359</v>
      </c>
      <c r="J114" s="530">
        <f t="shared" ca="1" si="18"/>
        <v>2418160.1534488155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2284245.6140390681</v>
      </c>
      <c r="D115" s="516">
        <f t="shared" ca="1" si="12"/>
        <v>1815063.6575597404</v>
      </c>
      <c r="E115" s="516">
        <f t="shared" ca="1" si="13"/>
        <v>469181.95647932775</v>
      </c>
      <c r="F115" s="516">
        <f t="shared" ca="1" si="14"/>
        <v>334619493.28531891</v>
      </c>
      <c r="G115" s="517">
        <v>47158</v>
      </c>
      <c r="H115" s="516">
        <f t="shared" ca="1" si="15"/>
        <v>9075.3182877987019</v>
      </c>
      <c r="I115" s="518">
        <f t="shared" ca="1" si="16"/>
        <v>124652.98718994892</v>
      </c>
      <c r="J115" s="530">
        <f t="shared" ca="1" si="18"/>
        <v>2417973.9195168158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2284245.6140390681</v>
      </c>
      <c r="D116" s="516">
        <f t="shared" ca="1" si="12"/>
        <v>1812522.2552954776</v>
      </c>
      <c r="E116" s="516">
        <f t="shared" ca="1" si="13"/>
        <v>471723.35874359054</v>
      </c>
      <c r="F116" s="516">
        <f t="shared" ca="1" si="14"/>
        <v>334147769.9265753</v>
      </c>
      <c r="G116" s="517">
        <v>47186</v>
      </c>
      <c r="H116" s="516">
        <f t="shared" ca="1" si="15"/>
        <v>9062.6112764773879</v>
      </c>
      <c r="I116" s="518">
        <f t="shared" ca="1" si="16"/>
        <v>112432.14974386714</v>
      </c>
      <c r="J116" s="530">
        <f t="shared" ca="1" si="18"/>
        <v>2405740.3750594128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2284245.6140390681</v>
      </c>
      <c r="D117" s="516">
        <f t="shared" ca="1" si="12"/>
        <v>1809967.087102283</v>
      </c>
      <c r="E117" s="516">
        <f t="shared" ca="1" si="13"/>
        <v>474278.52693678509</v>
      </c>
      <c r="F117" s="516">
        <f t="shared" ca="1" si="14"/>
        <v>333673491.39963853</v>
      </c>
      <c r="G117" s="517">
        <v>47217</v>
      </c>
      <c r="H117" s="516">
        <f t="shared" ca="1" si="15"/>
        <v>9049.8354355114152</v>
      </c>
      <c r="I117" s="518">
        <f t="shared" ca="1" si="16"/>
        <v>124302.970412686</v>
      </c>
      <c r="J117" s="530">
        <f t="shared" ca="1" si="18"/>
        <v>2417598.4198872657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2284245.6140390681</v>
      </c>
      <c r="D118" s="516">
        <f t="shared" ca="1" si="12"/>
        <v>1807398.0784147088</v>
      </c>
      <c r="E118" s="516">
        <f t="shared" ca="1" si="13"/>
        <v>476847.53562435927</v>
      </c>
      <c r="F118" s="516">
        <f t="shared" ca="1" si="14"/>
        <v>333196643.86401415</v>
      </c>
      <c r="G118" s="517">
        <v>47247</v>
      </c>
      <c r="H118" s="516">
        <f t="shared" ca="1" si="15"/>
        <v>9036.9903920735451</v>
      </c>
      <c r="I118" s="518">
        <f t="shared" ca="1" si="16"/>
        <v>120122.45690386987</v>
      </c>
      <c r="J118" s="530">
        <f t="shared" ca="1" si="18"/>
        <v>2413405.0613350114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2284245.6140390681</v>
      </c>
      <c r="D119" s="516">
        <f t="shared" ca="1" si="12"/>
        <v>1804815.15426341</v>
      </c>
      <c r="E119" s="516">
        <f t="shared" ca="1" si="13"/>
        <v>479430.45977565809</v>
      </c>
      <c r="F119" s="516">
        <f t="shared" ca="1" si="14"/>
        <v>332717213.40423846</v>
      </c>
      <c r="G119" s="517">
        <v>47278</v>
      </c>
      <c r="H119" s="516">
        <f t="shared" ca="1" si="15"/>
        <v>9024.0757713170497</v>
      </c>
      <c r="I119" s="518">
        <f t="shared" ca="1" si="16"/>
        <v>123949.15151741325</v>
      </c>
      <c r="J119" s="530">
        <f t="shared" ca="1" si="18"/>
        <v>2417218.8413277981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2284245.6140390681</v>
      </c>
      <c r="D120" s="516">
        <f t="shared" ca="1" si="12"/>
        <v>1802218.2392729584</v>
      </c>
      <c r="E120" s="516">
        <f t="shared" ca="1" si="13"/>
        <v>482027.37476610974</v>
      </c>
      <c r="F120" s="516">
        <f t="shared" ca="1" si="14"/>
        <v>332235186.02947235</v>
      </c>
      <c r="G120" s="517">
        <v>47308</v>
      </c>
      <c r="H120" s="516">
        <f t="shared" ca="1" si="15"/>
        <v>9011.0911963647923</v>
      </c>
      <c r="I120" s="518">
        <f t="shared" ca="1" si="16"/>
        <v>119778.19682552584</v>
      </c>
      <c r="J120" s="530">
        <f t="shared" ca="1" si="18"/>
        <v>2413034.9020609586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2284245.6140390681</v>
      </c>
      <c r="D121" s="516">
        <f t="shared" ca="1" si="12"/>
        <v>1799607.257659642</v>
      </c>
      <c r="E121" s="516">
        <f t="shared" ca="1" si="13"/>
        <v>484638.35637942608</v>
      </c>
      <c r="F121" s="516">
        <f t="shared" ca="1" si="14"/>
        <v>331750547.6730929</v>
      </c>
      <c r="G121" s="517">
        <v>47339</v>
      </c>
      <c r="H121" s="516">
        <f t="shared" ca="1" si="15"/>
        <v>8998.0362882982099</v>
      </c>
      <c r="I121" s="518">
        <f t="shared" ca="1" si="16"/>
        <v>123591.48920296371</v>
      </c>
      <c r="J121" s="530">
        <f t="shared" ca="1" si="18"/>
        <v>2416835.13953033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2284245.6140390681</v>
      </c>
      <c r="D122" s="516">
        <f t="shared" ca="1" si="12"/>
        <v>1796982.1332292533</v>
      </c>
      <c r="E122" s="516">
        <f t="shared" ca="1" si="13"/>
        <v>487263.48080981476</v>
      </c>
      <c r="F122" s="516">
        <f t="shared" ca="1" si="14"/>
        <v>331263284.19228309</v>
      </c>
      <c r="G122" s="517">
        <v>47370</v>
      </c>
      <c r="H122" s="516">
        <f t="shared" ca="1" si="15"/>
        <v>8984.9106661462665</v>
      </c>
      <c r="I122" s="518">
        <f t="shared" ca="1" si="16"/>
        <v>123411.20373439055</v>
      </c>
      <c r="J122" s="530">
        <f t="shared" ca="1" si="18"/>
        <v>2416641.7284396049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2284245.6140390681</v>
      </c>
      <c r="D123" s="516">
        <f t="shared" ca="1" si="12"/>
        <v>1794342.7893748668</v>
      </c>
      <c r="E123" s="516">
        <f t="shared" ca="1" si="13"/>
        <v>489902.82466420135</v>
      </c>
      <c r="F123" s="516">
        <f t="shared" ca="1" si="14"/>
        <v>330773381.36761892</v>
      </c>
      <c r="G123" s="517">
        <v>47400</v>
      </c>
      <c r="H123" s="516">
        <f t="shared" ca="1" si="15"/>
        <v>8971.7139468743335</v>
      </c>
      <c r="I123" s="518">
        <f t="shared" ca="1" si="16"/>
        <v>119254.7823092219</v>
      </c>
      <c r="J123" s="530">
        <f t="shared" ca="1" si="18"/>
        <v>2412472.1102951644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2284245.6140390681</v>
      </c>
      <c r="D124" s="516">
        <f t="shared" ca="1" si="12"/>
        <v>1791689.1490746026</v>
      </c>
      <c r="E124" s="516">
        <f t="shared" ca="1" si="13"/>
        <v>492556.46496446547</v>
      </c>
      <c r="F124" s="516">
        <f t="shared" ca="1" si="14"/>
        <v>330280824.90265447</v>
      </c>
      <c r="G124" s="517">
        <v>47431</v>
      </c>
      <c r="H124" s="516">
        <f t="shared" ca="1" si="15"/>
        <v>8958.4457453730138</v>
      </c>
      <c r="I124" s="518">
        <f t="shared" ca="1" si="16"/>
        <v>123047.69786875421</v>
      </c>
      <c r="J124" s="530">
        <f t="shared" ca="1" si="18"/>
        <v>2416251.7576531954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2284245.6140390681</v>
      </c>
      <c r="D125" s="516">
        <f t="shared" ca="1" si="12"/>
        <v>1789021.1348893784</v>
      </c>
      <c r="E125" s="516">
        <f t="shared" ca="1" si="13"/>
        <v>495224.47914968967</v>
      </c>
      <c r="F125" s="516">
        <f t="shared" ca="1" si="14"/>
        <v>329785600.42350477</v>
      </c>
      <c r="G125" s="517">
        <v>47461</v>
      </c>
      <c r="H125" s="516">
        <f t="shared" ca="1" si="15"/>
        <v>8945.1056744468915</v>
      </c>
      <c r="I125" s="518">
        <f t="shared" ca="1" si="16"/>
        <v>118901.09696495561</v>
      </c>
      <c r="J125" s="530">
        <f t="shared" ca="1" si="18"/>
        <v>2412091.8166784709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2284245.6140390681</v>
      </c>
      <c r="D126" s="516">
        <f t="shared" ca="1" si="12"/>
        <v>1786338.6689606509</v>
      </c>
      <c r="E126" s="516">
        <f t="shared" ca="1" si="13"/>
        <v>497906.94507841719</v>
      </c>
      <c r="F126" s="516">
        <f t="shared" ca="1" si="14"/>
        <v>329287693.47842634</v>
      </c>
      <c r="G126" s="517">
        <v>47492</v>
      </c>
      <c r="H126" s="516">
        <f t="shared" ca="1" si="15"/>
        <v>8931.6933448032541</v>
      </c>
      <c r="I126" s="518">
        <f t="shared" ca="1" si="16"/>
        <v>122680.24335754376</v>
      </c>
      <c r="J126" s="530">
        <f t="shared" ca="1" si="18"/>
        <v>2415857.550741415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2284245.6140390681</v>
      </c>
      <c r="D127" s="516">
        <f t="shared" ca="1" si="12"/>
        <v>1783641.6730081427</v>
      </c>
      <c r="E127" s="516">
        <f t="shared" ca="1" si="13"/>
        <v>500603.94103092537</v>
      </c>
      <c r="F127" s="516">
        <f t="shared" ca="1" si="14"/>
        <v>328787089.53739542</v>
      </c>
      <c r="G127" s="517">
        <v>47523</v>
      </c>
      <c r="H127" s="516">
        <f t="shared" ca="1" si="15"/>
        <v>8918.208365040713</v>
      </c>
      <c r="I127" s="518">
        <f t="shared" ca="1" si="16"/>
        <v>122495.02197397458</v>
      </c>
      <c r="J127" s="530">
        <f t="shared" ca="1" si="18"/>
        <v>2415658.8443780835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2284245.6140390681</v>
      </c>
      <c r="D128" s="516">
        <f t="shared" ca="1" si="12"/>
        <v>1780930.0683275585</v>
      </c>
      <c r="E128" s="516">
        <f t="shared" ca="1" si="13"/>
        <v>503315.54571150965</v>
      </c>
      <c r="F128" s="516">
        <f t="shared" ca="1" si="14"/>
        <v>328283773.9916839</v>
      </c>
      <c r="G128" s="517">
        <v>47551</v>
      </c>
      <c r="H128" s="516">
        <f t="shared" ca="1" si="15"/>
        <v>8904.6503416377927</v>
      </c>
      <c r="I128" s="518">
        <f t="shared" ca="1" si="16"/>
        <v>110472.46208456485</v>
      </c>
      <c r="J128" s="530">
        <f t="shared" ca="1" si="18"/>
        <v>2403622.7264652709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2284245.6140390681</v>
      </c>
      <c r="D129" s="516">
        <f t="shared" ca="1" si="12"/>
        <v>1778203.7757882879</v>
      </c>
      <c r="E129" s="516">
        <f t="shared" ca="1" si="13"/>
        <v>506041.83825078025</v>
      </c>
      <c r="F129" s="516">
        <f t="shared" ca="1" si="14"/>
        <v>327777732.15343314</v>
      </c>
      <c r="G129" s="517">
        <v>47582</v>
      </c>
      <c r="H129" s="516">
        <f t="shared" ca="1" si="15"/>
        <v>8891.0188789414387</v>
      </c>
      <c r="I129" s="518">
        <f t="shared" ca="1" si="16"/>
        <v>122121.5639249064</v>
      </c>
      <c r="J129" s="530">
        <f t="shared" ca="1" si="18"/>
        <v>2415258.1968429158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2284245.6140390681</v>
      </c>
      <c r="D130" s="516">
        <f t="shared" ca="1" si="12"/>
        <v>1775462.7158310963</v>
      </c>
      <c r="E130" s="516">
        <f t="shared" ca="1" si="13"/>
        <v>508782.89820797183</v>
      </c>
      <c r="F130" s="516">
        <f t="shared" ca="1" si="14"/>
        <v>327268949.25522518</v>
      </c>
      <c r="G130" s="517">
        <v>47612</v>
      </c>
      <c r="H130" s="516">
        <f t="shared" ca="1" si="15"/>
        <v>8877.3135791554814</v>
      </c>
      <c r="I130" s="518">
        <f t="shared" ca="1" si="16"/>
        <v>117999.98357523592</v>
      </c>
      <c r="J130" s="530">
        <f t="shared" ca="1" si="18"/>
        <v>2411122.9111934598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2284245.6140390681</v>
      </c>
      <c r="D131" s="516">
        <f t="shared" ca="1" si="12"/>
        <v>1772706.808465803</v>
      </c>
      <c r="E131" s="516">
        <f t="shared" ca="1" si="13"/>
        <v>511538.80557326507</v>
      </c>
      <c r="F131" s="516">
        <f t="shared" ca="1" si="14"/>
        <v>326757410.4496519</v>
      </c>
      <c r="G131" s="517">
        <v>47643</v>
      </c>
      <c r="H131" s="516">
        <f t="shared" ca="1" si="15"/>
        <v>8863.5340423290145</v>
      </c>
      <c r="I131" s="518">
        <f t="shared" ca="1" si="16"/>
        <v>121744.04912294376</v>
      </c>
      <c r="J131" s="530">
        <f t="shared" ca="1" si="18"/>
        <v>2414853.1972043407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2284245.6140390681</v>
      </c>
      <c r="D132" s="516">
        <f t="shared" ca="1" si="12"/>
        <v>1769935.9732689478</v>
      </c>
      <c r="E132" s="516">
        <f t="shared" ca="1" si="13"/>
        <v>514309.64077012031</v>
      </c>
      <c r="F132" s="516">
        <f t="shared" ca="1" si="14"/>
        <v>326243100.80888176</v>
      </c>
      <c r="G132" s="517">
        <v>47673</v>
      </c>
      <c r="H132" s="516">
        <f t="shared" ca="1" si="15"/>
        <v>8849.6798663447389</v>
      </c>
      <c r="I132" s="518">
        <f t="shared" ca="1" si="16"/>
        <v>117632.66776187466</v>
      </c>
      <c r="J132" s="530">
        <f t="shared" ca="1" si="18"/>
        <v>2410727.9616672876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2284245.6140390681</v>
      </c>
      <c r="D133" s="516">
        <f t="shared" ca="1" si="12"/>
        <v>1767150.1293814429</v>
      </c>
      <c r="E133" s="516">
        <f t="shared" ca="1" si="13"/>
        <v>517095.4846576252</v>
      </c>
      <c r="F133" s="516">
        <f t="shared" ca="1" si="14"/>
        <v>325726005.32422411</v>
      </c>
      <c r="G133" s="517">
        <v>47704</v>
      </c>
      <c r="H133" s="516">
        <f t="shared" ca="1" si="15"/>
        <v>8835.7506469072141</v>
      </c>
      <c r="I133" s="518">
        <f t="shared" ca="1" si="16"/>
        <v>121362.43350090401</v>
      </c>
      <c r="J133" s="530">
        <f t="shared" ca="1" si="18"/>
        <v>2414443.7981868796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2284245.6140390681</v>
      </c>
      <c r="D134" s="516">
        <f t="shared" ca="1" si="12"/>
        <v>1764349.1955062139</v>
      </c>
      <c r="E134" s="516">
        <f t="shared" ca="1" si="13"/>
        <v>519896.41853285418</v>
      </c>
      <c r="F134" s="516">
        <f t="shared" ca="1" si="14"/>
        <v>325206108.90569127</v>
      </c>
      <c r="G134" s="517">
        <v>47735</v>
      </c>
      <c r="H134" s="516">
        <f t="shared" ca="1" si="15"/>
        <v>8821.745977531069</v>
      </c>
      <c r="I134" s="518">
        <f t="shared" ca="1" si="16"/>
        <v>121170.07398061136</v>
      </c>
      <c r="J134" s="530">
        <f t="shared" ca="1" si="18"/>
        <v>2414237.4339972106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2284245.6140390681</v>
      </c>
      <c r="D135" s="516">
        <f t="shared" ca="1" si="12"/>
        <v>1761533.0899058278</v>
      </c>
      <c r="E135" s="516">
        <f t="shared" ca="1" si="13"/>
        <v>522712.52413324034</v>
      </c>
      <c r="F135" s="516">
        <f t="shared" ca="1" si="14"/>
        <v>324683396.381558</v>
      </c>
      <c r="G135" s="517">
        <v>47765</v>
      </c>
      <c r="H135" s="516">
        <f t="shared" ca="1" si="15"/>
        <v>8807.6654495291386</v>
      </c>
      <c r="I135" s="518">
        <f t="shared" ca="1" si="16"/>
        <v>117074.19920604884</v>
      </c>
      <c r="J135" s="530">
        <f t="shared" ca="1" si="18"/>
        <v>2410127.4786946457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2284245.6140390681</v>
      </c>
      <c r="D136" s="516">
        <f t="shared" ca="1" si="12"/>
        <v>1758701.7304001059</v>
      </c>
      <c r="E136" s="516">
        <f t="shared" ca="1" si="13"/>
        <v>525543.88363896217</v>
      </c>
      <c r="F136" s="516">
        <f t="shared" ca="1" si="14"/>
        <v>324157852.49791902</v>
      </c>
      <c r="G136" s="517">
        <v>47796</v>
      </c>
      <c r="H136" s="516">
        <f t="shared" ca="1" si="15"/>
        <v>8793.5086520005298</v>
      </c>
      <c r="I136" s="518">
        <f t="shared" ca="1" si="16"/>
        <v>120782.22345393957</v>
      </c>
      <c r="J136" s="530">
        <f t="shared" ca="1" si="18"/>
        <v>2413821.3461450082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2284245.6140390681</v>
      </c>
      <c r="D137" s="516">
        <f t="shared" ca="1" si="12"/>
        <v>1755855.034363728</v>
      </c>
      <c r="E137" s="516">
        <f t="shared" ca="1" si="13"/>
        <v>528390.57967534009</v>
      </c>
      <c r="F137" s="516">
        <f t="shared" ca="1" si="14"/>
        <v>323629461.91824371</v>
      </c>
      <c r="G137" s="517">
        <v>47826</v>
      </c>
      <c r="H137" s="516">
        <f t="shared" ca="1" si="15"/>
        <v>8779.275171818641</v>
      </c>
      <c r="I137" s="518">
        <f t="shared" ca="1" si="16"/>
        <v>116696.82689925084</v>
      </c>
      <c r="J137" s="530">
        <f t="shared" ca="1" si="18"/>
        <v>2409721.7161101378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2284245.6140390681</v>
      </c>
      <c r="D138" s="516">
        <f t="shared" ca="1" si="12"/>
        <v>1752992.9187238202</v>
      </c>
      <c r="E138" s="516">
        <f t="shared" ca="1" si="13"/>
        <v>531252.69531524787</v>
      </c>
      <c r="F138" s="516">
        <f t="shared" ca="1" si="14"/>
        <v>323098209.22292846</v>
      </c>
      <c r="G138" s="517">
        <v>47857</v>
      </c>
      <c r="H138" s="516">
        <f t="shared" ca="1" si="15"/>
        <v>8764.9645936191009</v>
      </c>
      <c r="I138" s="518">
        <f t="shared" ca="1" si="16"/>
        <v>120390.15983358664</v>
      </c>
      <c r="J138" s="530">
        <f t="shared" ca="1" si="18"/>
        <v>2413400.738466274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2284245.6140390681</v>
      </c>
      <c r="D139" s="516">
        <f t="shared" ca="1" si="12"/>
        <v>1750115.2999575292</v>
      </c>
      <c r="E139" s="516">
        <f t="shared" ca="1" si="13"/>
        <v>534130.31408153893</v>
      </c>
      <c r="F139" s="516">
        <f t="shared" ca="1" si="14"/>
        <v>322564078.90884691</v>
      </c>
      <c r="G139" s="517">
        <v>47888</v>
      </c>
      <c r="H139" s="516">
        <f t="shared" ca="1" si="15"/>
        <v>8750.5764997876468</v>
      </c>
      <c r="I139" s="518">
        <f t="shared" ca="1" si="16"/>
        <v>120192.53383092937</v>
      </c>
      <c r="J139" s="530">
        <f t="shared" ca="1" si="18"/>
        <v>2413188.7243697853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2284245.6140390681</v>
      </c>
      <c r="D140" s="516">
        <f t="shared" ca="1" si="12"/>
        <v>1747222.0940895875</v>
      </c>
      <c r="E140" s="516">
        <f t="shared" ca="1" si="13"/>
        <v>537023.51994948066</v>
      </c>
      <c r="F140" s="516">
        <f t="shared" ca="1" si="14"/>
        <v>322027055.38889742</v>
      </c>
      <c r="G140" s="517">
        <v>47916</v>
      </c>
      <c r="H140" s="516">
        <f t="shared" ca="1" si="15"/>
        <v>8736.1104704479367</v>
      </c>
      <c r="I140" s="518">
        <f t="shared" ca="1" si="16"/>
        <v>108381.53051337255</v>
      </c>
      <c r="J140" s="530">
        <f t="shared" ca="1" si="18"/>
        <v>2401363.255022889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2284245.6140390681</v>
      </c>
      <c r="D141" s="516">
        <f t="shared" ca="1" si="12"/>
        <v>1744313.2166898611</v>
      </c>
      <c r="E141" s="516">
        <f t="shared" ca="1" si="13"/>
        <v>539932.39734920696</v>
      </c>
      <c r="F141" s="516">
        <f t="shared" ca="1" si="14"/>
        <v>321487122.99154824</v>
      </c>
      <c r="G141" s="517">
        <v>47947</v>
      </c>
      <c r="H141" s="516">
        <f t="shared" ca="1" si="15"/>
        <v>8721.5660834493065</v>
      </c>
      <c r="I141" s="518">
        <f t="shared" ca="1" si="16"/>
        <v>119794.06460466982</v>
      </c>
      <c r="J141" s="530">
        <f t="shared" ca="1" si="18"/>
        <v>2412761.2447271873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2284245.6140390681</v>
      </c>
      <c r="D142" s="516">
        <f t="shared" ca="1" si="12"/>
        <v>1741388.5828708864</v>
      </c>
      <c r="E142" s="516">
        <f t="shared" ca="1" si="13"/>
        <v>542857.03116818168</v>
      </c>
      <c r="F142" s="516">
        <f t="shared" ca="1" si="14"/>
        <v>320944265.96038008</v>
      </c>
      <c r="G142" s="517">
        <v>47977</v>
      </c>
      <c r="H142" s="516">
        <f t="shared" ca="1" si="15"/>
        <v>8706.942914354433</v>
      </c>
      <c r="I142" s="518">
        <f t="shared" ca="1" si="16"/>
        <v>115735.36427695736</v>
      </c>
      <c r="J142" s="530">
        <f t="shared" ca="1" si="18"/>
        <v>2408687.92123038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2284245.6140390681</v>
      </c>
      <c r="D143" s="516">
        <f t="shared" ca="1" si="12"/>
        <v>1738448.1072853922</v>
      </c>
      <c r="E143" s="516">
        <f t="shared" ca="1" si="13"/>
        <v>545797.50675367587</v>
      </c>
      <c r="F143" s="516">
        <f t="shared" ca="1" si="14"/>
        <v>320398468.45362639</v>
      </c>
      <c r="G143" s="517">
        <v>48008</v>
      </c>
      <c r="H143" s="516">
        <f t="shared" ca="1" si="15"/>
        <v>8692.2405364269616</v>
      </c>
      <c r="I143" s="518">
        <f t="shared" ca="1" si="16"/>
        <v>119391.26693726137</v>
      </c>
      <c r="J143" s="530">
        <f t="shared" ca="1" si="18"/>
        <v>2412329.1215127567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2284245.6140390681</v>
      </c>
      <c r="D144" s="516">
        <f t="shared" ca="1" si="12"/>
        <v>1735491.7041238097</v>
      </c>
      <c r="E144" s="516">
        <f t="shared" ca="1" si="13"/>
        <v>548753.90991525841</v>
      </c>
      <c r="F144" s="516">
        <f t="shared" ca="1" si="14"/>
        <v>319849714.54371113</v>
      </c>
      <c r="G144" s="517">
        <v>48038</v>
      </c>
      <c r="H144" s="516">
        <f t="shared" ca="1" si="15"/>
        <v>8677.4585206190477</v>
      </c>
      <c r="I144" s="518">
        <f t="shared" ca="1" si="16"/>
        <v>115343.44864330548</v>
      </c>
      <c r="J144" s="530">
        <f t="shared" ca="1" si="18"/>
        <v>2408266.5212029926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2284245.6140390681</v>
      </c>
      <c r="D145" s="516">
        <f t="shared" ca="1" si="12"/>
        <v>1732519.2871117687</v>
      </c>
      <c r="E145" s="516">
        <f t="shared" ca="1" si="13"/>
        <v>551726.32692729938</v>
      </c>
      <c r="F145" s="516">
        <f t="shared" ca="1" si="14"/>
        <v>319297988.21678382</v>
      </c>
      <c r="G145" s="517">
        <v>48069</v>
      </c>
      <c r="H145" s="516">
        <f t="shared" ca="1" si="15"/>
        <v>8662.596435558844</v>
      </c>
      <c r="I145" s="518">
        <f t="shared" ca="1" si="16"/>
        <v>118984.09381026051</v>
      </c>
      <c r="J145" s="530">
        <f t="shared" ca="1" si="18"/>
        <v>2411892.3042848874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2284245.6140390681</v>
      </c>
      <c r="D146" s="516">
        <f t="shared" ca="1" si="12"/>
        <v>1729530.769507579</v>
      </c>
      <c r="E146" s="516">
        <f t="shared" ca="1" si="13"/>
        <v>554714.84453148907</v>
      </c>
      <c r="F146" s="516">
        <f t="shared" ca="1" si="14"/>
        <v>318743273.37225235</v>
      </c>
      <c r="G146" s="517">
        <v>48100</v>
      </c>
      <c r="H146" s="516">
        <f t="shared" ca="1" si="15"/>
        <v>8647.6538475378948</v>
      </c>
      <c r="I146" s="518">
        <f t="shared" ca="1" si="16"/>
        <v>118778.85161664357</v>
      </c>
      <c r="J146" s="530">
        <f t="shared" ca="1" si="18"/>
        <v>2411672.1195032494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2284245.6140390681</v>
      </c>
      <c r="D147" s="516">
        <f t="shared" ca="1" si="12"/>
        <v>1726526.0640997002</v>
      </c>
      <c r="E147" s="516">
        <f t="shared" ca="1" si="13"/>
        <v>557719.54993936792</v>
      </c>
      <c r="F147" s="516">
        <f t="shared" ca="1" si="14"/>
        <v>318185553.82231295</v>
      </c>
      <c r="G147" s="517">
        <v>48130</v>
      </c>
      <c r="H147" s="516">
        <f t="shared" ca="1" si="15"/>
        <v>8632.6303204985015</v>
      </c>
      <c r="I147" s="518">
        <f t="shared" ca="1" si="16"/>
        <v>114747.57841401083</v>
      </c>
      <c r="J147" s="530">
        <f t="shared" ca="1" si="18"/>
        <v>2407625.8227735776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2284245.6140390681</v>
      </c>
      <c r="D148" s="516">
        <f t="shared" ca="1" si="12"/>
        <v>1723505.0832041951</v>
      </c>
      <c r="E148" s="516">
        <f t="shared" ca="1" si="13"/>
        <v>560740.53083487297</v>
      </c>
      <c r="F148" s="516">
        <f t="shared" ca="1" si="14"/>
        <v>317624813.2914781</v>
      </c>
      <c r="G148" s="517">
        <v>48161</v>
      </c>
      <c r="H148" s="516">
        <f t="shared" ca="1" si="15"/>
        <v>8617.5254160209752</v>
      </c>
      <c r="I148" s="518">
        <f t="shared" ca="1" si="16"/>
        <v>118365.02602190041</v>
      </c>
      <c r="J148" s="530">
        <f t="shared" ca="1" si="18"/>
        <v>2411228.1654769895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2284245.6140390681</v>
      </c>
      <c r="D149" s="516">
        <f t="shared" ca="1" si="12"/>
        <v>1720467.738662173</v>
      </c>
      <c r="E149" s="516">
        <f t="shared" ca="1" si="13"/>
        <v>563777.87537689507</v>
      </c>
      <c r="F149" s="516">
        <f t="shared" ca="1" si="14"/>
        <v>317061035.41610122</v>
      </c>
      <c r="G149" s="517">
        <v>48191</v>
      </c>
      <c r="H149" s="516">
        <f t="shared" ca="1" si="15"/>
        <v>8602.338693310865</v>
      </c>
      <c r="I149" s="518">
        <f t="shared" ca="1" si="16"/>
        <v>114344.9327849321</v>
      </c>
      <c r="J149" s="530">
        <f t="shared" ca="1" si="18"/>
        <v>2407192.8855173113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2284245.6140390681</v>
      </c>
      <c r="D150" s="516">
        <f t="shared" ca="1" si="12"/>
        <v>1717413.9418372151</v>
      </c>
      <c r="E150" s="516">
        <f t="shared" ca="1" si="13"/>
        <v>566831.67220185301</v>
      </c>
      <c r="F150" s="516">
        <f t="shared" ca="1" si="14"/>
        <v>316494203.74389935</v>
      </c>
      <c r="G150" s="517">
        <v>48222</v>
      </c>
      <c r="H150" s="516">
        <f t="shared" ca="1" si="15"/>
        <v>8587.0697091860748</v>
      </c>
      <c r="I150" s="518">
        <f t="shared" ca="1" si="16"/>
        <v>117946.70517478963</v>
      </c>
      <c r="J150" s="530">
        <f t="shared" ca="1" si="18"/>
        <v>2410779.3889230439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2284245.6140390681</v>
      </c>
      <c r="D151" s="516">
        <f t="shared" ca="1" si="12"/>
        <v>1714343.6036127883</v>
      </c>
      <c r="E151" s="516">
        <f t="shared" ca="1" si="13"/>
        <v>569902.01042627986</v>
      </c>
      <c r="F151" s="516">
        <f t="shared" ca="1" si="14"/>
        <v>315924301.73347306</v>
      </c>
      <c r="G151" s="517">
        <v>48253</v>
      </c>
      <c r="H151" s="516">
        <f t="shared" ca="1" si="15"/>
        <v>8571.7180180639407</v>
      </c>
      <c r="I151" s="518">
        <f t="shared" ca="1" si="16"/>
        <v>117735.84379273053</v>
      </c>
      <c r="J151" s="530">
        <f t="shared" ca="1" si="18"/>
        <v>2410553.1758498624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2284245.6140390681</v>
      </c>
      <c r="D152" s="516">
        <f t="shared" ca="1" si="12"/>
        <v>1711256.6343896459</v>
      </c>
      <c r="E152" s="516">
        <f t="shared" ca="1" si="13"/>
        <v>572988.97964942222</v>
      </c>
      <c r="F152" s="516">
        <f t="shared" ca="1" si="14"/>
        <v>315351312.75382364</v>
      </c>
      <c r="G152" s="517">
        <v>48282</v>
      </c>
      <c r="H152" s="516">
        <f t="shared" ca="1" si="15"/>
        <v>8556.2831719482292</v>
      </c>
      <c r="I152" s="518">
        <f t="shared" ca="1" si="16"/>
        <v>109941.65700324862</v>
      </c>
      <c r="J152" s="530">
        <f t="shared" ca="1" si="18"/>
        <v>2402743.5542142647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2284245.6140390681</v>
      </c>
      <c r="D153" s="516">
        <f t="shared" ca="1" si="12"/>
        <v>1708152.9440832115</v>
      </c>
      <c r="E153" s="516">
        <f t="shared" ca="1" si="13"/>
        <v>576092.66995585663</v>
      </c>
      <c r="F153" s="516">
        <f t="shared" ca="1" si="14"/>
        <v>314775220.08386779</v>
      </c>
      <c r="G153" s="517">
        <v>48313</v>
      </c>
      <c r="H153" s="516">
        <f t="shared" ca="1" si="15"/>
        <v>8540.7647204160567</v>
      </c>
      <c r="I153" s="518">
        <f t="shared" ca="1" si="16"/>
        <v>117310.68834442238</v>
      </c>
      <c r="J153" s="530">
        <f t="shared" ca="1" si="18"/>
        <v>2410097.0671039065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2284245.6140390681</v>
      </c>
      <c r="D154" s="516">
        <f t="shared" ca="1" si="12"/>
        <v>1705032.4421209507</v>
      </c>
      <c r="E154" s="516">
        <f t="shared" ca="1" si="13"/>
        <v>579213.17191811744</v>
      </c>
      <c r="F154" s="516">
        <f t="shared" ca="1" si="14"/>
        <v>314196006.91194969</v>
      </c>
      <c r="G154" s="517">
        <v>48343</v>
      </c>
      <c r="H154" s="516">
        <f t="shared" ca="1" si="15"/>
        <v>8525.1622106047525</v>
      </c>
      <c r="I154" s="518">
        <f t="shared" ca="1" si="16"/>
        <v>113319.07923019239</v>
      </c>
      <c r="J154" s="530">
        <f t="shared" ca="1" si="18"/>
        <v>2406089.8554798653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2284245.6140390681</v>
      </c>
      <c r="D155" s="516">
        <f t="shared" ca="1" si="12"/>
        <v>1701895.0374397275</v>
      </c>
      <c r="E155" s="516">
        <f t="shared" ca="1" si="13"/>
        <v>582350.57659934065</v>
      </c>
      <c r="F155" s="516">
        <f t="shared" ca="1" si="14"/>
        <v>313613656.33535033</v>
      </c>
      <c r="G155" s="517">
        <v>48374</v>
      </c>
      <c r="H155" s="516">
        <f t="shared" ca="1" si="15"/>
        <v>8509.4751871986373</v>
      </c>
      <c r="I155" s="518">
        <f t="shared" ca="1" si="16"/>
        <v>116880.91457124527</v>
      </c>
      <c r="J155" s="530">
        <f t="shared" ca="1" si="18"/>
        <v>2409636.003797512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2284245.6140390681</v>
      </c>
      <c r="D156" s="516">
        <f t="shared" ca="1" si="12"/>
        <v>1698740.6384831476</v>
      </c>
      <c r="E156" s="516">
        <f t="shared" ca="1" si="13"/>
        <v>585504.97555592051</v>
      </c>
      <c r="F156" s="516">
        <f t="shared" ca="1" si="14"/>
        <v>313028151.35979444</v>
      </c>
      <c r="G156" s="517">
        <v>48404</v>
      </c>
      <c r="H156" s="516">
        <f t="shared" ca="1" si="15"/>
        <v>8493.7031924157382</v>
      </c>
      <c r="I156" s="518">
        <f t="shared" ca="1" si="16"/>
        <v>112900.9162807261</v>
      </c>
      <c r="J156" s="530">
        <f t="shared" ca="1" si="18"/>
        <v>2405640.2335122097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2284245.6140390681</v>
      </c>
      <c r="D157" s="516">
        <f t="shared" ca="1" si="12"/>
        <v>1695569.1531988867</v>
      </c>
      <c r="E157" s="516">
        <f t="shared" ca="1" si="13"/>
        <v>588676.46084018145</v>
      </c>
      <c r="F157" s="516">
        <f t="shared" ca="1" si="14"/>
        <v>312439474.89895427</v>
      </c>
      <c r="G157" s="517">
        <v>48435</v>
      </c>
      <c r="H157" s="516">
        <f t="shared" ca="1" si="15"/>
        <v>8477.8457659944324</v>
      </c>
      <c r="I157" s="518">
        <f t="shared" ca="1" si="16"/>
        <v>116446.47230584352</v>
      </c>
      <c r="J157" s="530">
        <f t="shared" ca="1" si="18"/>
        <v>2409169.9321109061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2284245.6140390681</v>
      </c>
      <c r="D158" s="516">
        <f t="shared" ca="1" si="12"/>
        <v>1692380.4890360024</v>
      </c>
      <c r="E158" s="516">
        <f t="shared" ca="1" si="13"/>
        <v>591865.12500306568</v>
      </c>
      <c r="F158" s="516">
        <f t="shared" ca="1" si="14"/>
        <v>311847609.77395123</v>
      </c>
      <c r="G158" s="517">
        <v>48466</v>
      </c>
      <c r="H158" s="516">
        <f t="shared" ca="1" si="15"/>
        <v>8461.9024451800124</v>
      </c>
      <c r="I158" s="518">
        <f t="shared" ca="1" si="16"/>
        <v>116227.48466241098</v>
      </c>
      <c r="J158" s="530">
        <f t="shared" ca="1" si="18"/>
        <v>2408935.0011466588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2284245.6140390681</v>
      </c>
      <c r="D159" s="516">
        <f t="shared" ca="1" si="12"/>
        <v>1689174.552942236</v>
      </c>
      <c r="E159" s="516">
        <f t="shared" ca="1" si="13"/>
        <v>595071.06109683216</v>
      </c>
      <c r="F159" s="516">
        <f t="shared" ca="1" si="14"/>
        <v>311252538.71285439</v>
      </c>
      <c r="G159" s="517">
        <v>48496</v>
      </c>
      <c r="H159" s="516">
        <f t="shared" ca="1" si="15"/>
        <v>8445.8727647111791</v>
      </c>
      <c r="I159" s="518">
        <f t="shared" ca="1" si="16"/>
        <v>112265.13951862243</v>
      </c>
      <c r="J159" s="530">
        <f t="shared" ca="1" si="18"/>
        <v>2404956.6263224017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2284245.6140390681</v>
      </c>
      <c r="D160" s="516">
        <f t="shared" ca="1" si="12"/>
        <v>1685951.2513612946</v>
      </c>
      <c r="E160" s="516">
        <f t="shared" ca="1" si="13"/>
        <v>598294.36267777346</v>
      </c>
      <c r="F160" s="516">
        <f t="shared" ca="1" si="14"/>
        <v>310654244.35017663</v>
      </c>
      <c r="G160" s="517">
        <v>48527</v>
      </c>
      <c r="H160" s="516">
        <f t="shared" ca="1" si="15"/>
        <v>8429.7562568064732</v>
      </c>
      <c r="I160" s="518">
        <f t="shared" ca="1" si="16"/>
        <v>115785.94440118183</v>
      </c>
      <c r="J160" s="530">
        <f t="shared" ca="1" si="18"/>
        <v>2408461.3146970565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2284245.6140390681</v>
      </c>
      <c r="D161" s="516">
        <f t="shared" ca="1" si="12"/>
        <v>1682710.4902301235</v>
      </c>
      <c r="E161" s="516">
        <f t="shared" ca="1" si="13"/>
        <v>601535.1238089446</v>
      </c>
      <c r="F161" s="516">
        <f t="shared" ca="1" si="14"/>
        <v>310052709.22636771</v>
      </c>
      <c r="G161" s="517">
        <v>48557</v>
      </c>
      <c r="H161" s="516">
        <f t="shared" ca="1" si="15"/>
        <v>8413.5524511506173</v>
      </c>
      <c r="I161" s="518">
        <f t="shared" ca="1" si="16"/>
        <v>111835.52796606357</v>
      </c>
      <c r="J161" s="530">
        <f t="shared" ca="1" si="18"/>
        <v>2404494.6944562821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2284245.6140390681</v>
      </c>
      <c r="D162" s="516">
        <f t="shared" ca="1" si="12"/>
        <v>1679452.1749761584</v>
      </c>
      <c r="E162" s="516">
        <f t="shared" ca="1" si="13"/>
        <v>604793.43906290969</v>
      </c>
      <c r="F162" s="516">
        <f t="shared" ca="1" si="14"/>
        <v>309447915.78730482</v>
      </c>
      <c r="G162" s="517">
        <v>48588</v>
      </c>
      <c r="H162" s="516">
        <f t="shared" ca="1" si="15"/>
        <v>8397.2608748807925</v>
      </c>
      <c r="I162" s="518">
        <f t="shared" ca="1" si="16"/>
        <v>115339.60783220877</v>
      </c>
      <c r="J162" s="530">
        <f t="shared" ca="1" si="18"/>
        <v>2407982.4827461578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2284245.6140390681</v>
      </c>
      <c r="D163" s="516">
        <f t="shared" ca="1" si="12"/>
        <v>1676176.2105145678</v>
      </c>
      <c r="E163" s="516">
        <f t="shared" ca="1" si="13"/>
        <v>608069.40352450032</v>
      </c>
      <c r="F163" s="516">
        <f t="shared" ca="1" si="14"/>
        <v>308839846.3837803</v>
      </c>
      <c r="G163" s="517">
        <v>48619</v>
      </c>
      <c r="H163" s="516">
        <f t="shared" ca="1" si="15"/>
        <v>8380.8810525728386</v>
      </c>
      <c r="I163" s="518">
        <f t="shared" ca="1" si="16"/>
        <v>115114.62467287737</v>
      </c>
      <c r="J163" s="530">
        <f t="shared" ca="1" si="18"/>
        <v>2407741.119764518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2284245.6140390681</v>
      </c>
      <c r="D164" s="516">
        <f t="shared" ca="1" si="12"/>
        <v>1672882.5012454768</v>
      </c>
      <c r="E164" s="516">
        <f t="shared" ca="1" si="13"/>
        <v>611363.11279359134</v>
      </c>
      <c r="F164" s="516">
        <f t="shared" ca="1" si="14"/>
        <v>308228483.27098674</v>
      </c>
      <c r="G164" s="517">
        <v>48647</v>
      </c>
      <c r="H164" s="516">
        <f t="shared" ca="1" si="15"/>
        <v>8364.4125062273833</v>
      </c>
      <c r="I164" s="518">
        <f t="shared" ca="1" si="16"/>
        <v>103770.18838495018</v>
      </c>
      <c r="J164" s="530">
        <f t="shared" ca="1" si="18"/>
        <v>2396380.2149302457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2284245.6140390681</v>
      </c>
      <c r="D165" s="516">
        <f t="shared" ca="1" si="12"/>
        <v>1669570.9510511782</v>
      </c>
      <c r="E165" s="516">
        <f t="shared" ca="1" si="13"/>
        <v>614674.66298788995</v>
      </c>
      <c r="F165" s="516">
        <f t="shared" ca="1" si="14"/>
        <v>307613808.60799885</v>
      </c>
      <c r="G165" s="517">
        <v>48678</v>
      </c>
      <c r="H165" s="516">
        <f t="shared" ca="1" si="15"/>
        <v>8347.8547552558903</v>
      </c>
      <c r="I165" s="518">
        <f t="shared" ca="1" si="16"/>
        <v>114660.99577680705</v>
      </c>
      <c r="J165" s="530">
        <f t="shared" ca="1" si="18"/>
        <v>2407254.4645711309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2284245.6140390681</v>
      </c>
      <c r="D166" s="516">
        <f t="shared" ca="1" si="12"/>
        <v>1666241.4632933273</v>
      </c>
      <c r="E166" s="516">
        <f t="shared" ca="1" si="13"/>
        <v>618004.15074574086</v>
      </c>
      <c r="F166" s="516">
        <f t="shared" ca="1" si="14"/>
        <v>306995804.4572531</v>
      </c>
      <c r="G166" s="517">
        <v>48708</v>
      </c>
      <c r="H166" s="516">
        <f t="shared" ca="1" si="15"/>
        <v>8331.2073164666363</v>
      </c>
      <c r="I166" s="518">
        <f t="shared" ca="1" si="16"/>
        <v>110740.97109887957</v>
      </c>
      <c r="J166" s="530">
        <f t="shared" ca="1" si="18"/>
        <v>2403317.7924544141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2284245.6140390681</v>
      </c>
      <c r="D167" s="516">
        <f t="shared" ca="1" si="12"/>
        <v>1662893.9408101209</v>
      </c>
      <c r="E167" s="516">
        <f t="shared" ca="1" si="13"/>
        <v>621351.67322894721</v>
      </c>
      <c r="F167" s="516">
        <f t="shared" ca="1" si="14"/>
        <v>306374452.78402418</v>
      </c>
      <c r="G167" s="517">
        <v>48739</v>
      </c>
      <c r="H167" s="516">
        <f t="shared" ca="1" si="15"/>
        <v>8314.4697040506053</v>
      </c>
      <c r="I167" s="518">
        <f t="shared" ca="1" si="16"/>
        <v>114202.43925809814</v>
      </c>
      <c r="J167" s="530">
        <f t="shared" ca="1" si="18"/>
        <v>2406762.5230012168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2284245.6140390681</v>
      </c>
      <c r="D168" s="516">
        <f t="shared" ca="1" si="12"/>
        <v>1659528.2859134644</v>
      </c>
      <c r="E168" s="516">
        <f t="shared" ca="1" si="13"/>
        <v>624717.32812560373</v>
      </c>
      <c r="F168" s="516">
        <f t="shared" ca="1" si="14"/>
        <v>305749735.45589858</v>
      </c>
      <c r="G168" s="517">
        <v>48769</v>
      </c>
      <c r="H168" s="516">
        <f t="shared" ca="1" si="15"/>
        <v>8297.6414295673221</v>
      </c>
      <c r="I168" s="518">
        <f t="shared" ca="1" si="16"/>
        <v>110294.80300224869</v>
      </c>
      <c r="J168" s="530">
        <f t="shared" ca="1" si="18"/>
        <v>2402838.0584708839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2284245.6140390681</v>
      </c>
      <c r="D169" s="516">
        <f t="shared" ca="1" si="12"/>
        <v>1656144.4003861174</v>
      </c>
      <c r="E169" s="516">
        <f t="shared" ca="1" si="13"/>
        <v>628101.21365295071</v>
      </c>
      <c r="F169" s="516">
        <f t="shared" ca="1" si="14"/>
        <v>305121634.24224561</v>
      </c>
      <c r="G169" s="517">
        <v>48800</v>
      </c>
      <c r="H169" s="516">
        <f t="shared" ca="1" si="15"/>
        <v>8280.7220019305878</v>
      </c>
      <c r="I169" s="518">
        <f t="shared" ca="1" si="16"/>
        <v>113738.90158959426</v>
      </c>
      <c r="J169" s="530">
        <f t="shared" ca="1" si="18"/>
        <v>2406265.2376305931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2284245.6140390681</v>
      </c>
      <c r="D170" s="516">
        <f t="shared" ca="1" si="12"/>
        <v>1652742.1854788305</v>
      </c>
      <c r="E170" s="516">
        <f t="shared" ca="1" si="13"/>
        <v>631503.42856023763</v>
      </c>
      <c r="F170" s="516">
        <f t="shared" ca="1" si="14"/>
        <v>304490130.81368536</v>
      </c>
      <c r="G170" s="517">
        <v>48831</v>
      </c>
      <c r="H170" s="516">
        <f t="shared" ca="1" si="15"/>
        <v>8263.7109273941533</v>
      </c>
      <c r="I170" s="518">
        <f t="shared" ca="1" si="16"/>
        <v>113505.24793811535</v>
      </c>
      <c r="J170" s="530">
        <f t="shared" ca="1" si="18"/>
        <v>2406014.5729045775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2284245.6140390681</v>
      </c>
      <c r="D171" s="516">
        <f t="shared" ca="1" si="12"/>
        <v>1649321.5419074625</v>
      </c>
      <c r="E171" s="516">
        <f t="shared" ca="1" si="13"/>
        <v>634924.07213160559</v>
      </c>
      <c r="F171" s="516">
        <f t="shared" ca="1" si="14"/>
        <v>303855206.74155372</v>
      </c>
      <c r="G171" s="517">
        <v>48861</v>
      </c>
      <c r="H171" s="516">
        <f t="shared" ca="1" si="15"/>
        <v>8246.607709537313</v>
      </c>
      <c r="I171" s="518">
        <f t="shared" ca="1" si="16"/>
        <v>109616.44709292671</v>
      </c>
      <c r="J171" s="530">
        <f t="shared" ca="1" si="18"/>
        <v>2402108.668841532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2284245.6140390681</v>
      </c>
      <c r="D172" s="516">
        <f t="shared" ca="1" si="12"/>
        <v>1645882.3698500828</v>
      </c>
      <c r="E172" s="516">
        <f t="shared" ca="1" si="13"/>
        <v>638363.24418898532</v>
      </c>
      <c r="F172" s="516">
        <f t="shared" ca="1" si="14"/>
        <v>303216843.49736476</v>
      </c>
      <c r="G172" s="517">
        <v>48892</v>
      </c>
      <c r="H172" s="516">
        <f t="shared" ca="1" si="15"/>
        <v>8229.4118492504131</v>
      </c>
      <c r="I172" s="518">
        <f t="shared" ca="1" si="16"/>
        <v>113034.13690785797</v>
      </c>
      <c r="J172" s="530">
        <f t="shared" ca="1" si="18"/>
        <v>2405509.1627961765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2284245.6140390681</v>
      </c>
      <c r="D173" s="516">
        <f t="shared" ca="1" si="12"/>
        <v>1642424.5689440591</v>
      </c>
      <c r="E173" s="516">
        <f t="shared" ca="1" si="13"/>
        <v>641821.04509500903</v>
      </c>
      <c r="F173" s="516">
        <f t="shared" ca="1" si="14"/>
        <v>302575022.45226973</v>
      </c>
      <c r="G173" s="517">
        <v>48922</v>
      </c>
      <c r="H173" s="516">
        <f t="shared" ca="1" si="15"/>
        <v>8212.1228447202957</v>
      </c>
      <c r="I173" s="518">
        <f t="shared" ca="1" si="16"/>
        <v>109158.0636590513</v>
      </c>
      <c r="J173" s="530">
        <f t="shared" ca="1" si="18"/>
        <v>2401615.8005428398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2284245.6140390681</v>
      </c>
      <c r="D174" s="516">
        <f t="shared" ca="1" si="12"/>
        <v>1638948.0382831278</v>
      </c>
      <c r="E174" s="516">
        <f t="shared" ca="1" si="13"/>
        <v>645297.57575594028</v>
      </c>
      <c r="F174" s="516">
        <f t="shared" ca="1" si="14"/>
        <v>301929724.87651378</v>
      </c>
      <c r="G174" s="517">
        <v>48953</v>
      </c>
      <c r="H174" s="516">
        <f t="shared" ca="1" si="15"/>
        <v>8194.7401914156399</v>
      </c>
      <c r="I174" s="518">
        <f t="shared" ca="1" si="16"/>
        <v>112557.90835224433</v>
      </c>
      <c r="J174" s="530">
        <f t="shared" ca="1" si="18"/>
        <v>2404998.2625827277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2284245.6140390681</v>
      </c>
      <c r="D175" s="516">
        <f t="shared" ca="1" si="12"/>
        <v>1635452.6764144497</v>
      </c>
      <c r="E175" s="516">
        <f t="shared" ca="1" si="13"/>
        <v>648792.93762461841</v>
      </c>
      <c r="F175" s="516">
        <f t="shared" ca="1" si="14"/>
        <v>301280931.93888915</v>
      </c>
      <c r="G175" s="517">
        <v>48984</v>
      </c>
      <c r="H175" s="516">
        <f t="shared" ca="1" si="15"/>
        <v>8177.2633820722485</v>
      </c>
      <c r="I175" s="518">
        <f t="shared" ca="1" si="16"/>
        <v>112317.8576540631</v>
      </c>
      <c r="J175" s="530">
        <f t="shared" ca="1" si="18"/>
        <v>2404740.7350752032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2284245.6140390681</v>
      </c>
      <c r="D176" s="516">
        <f t="shared" ref="D176:D239" ca="1" si="20">+F175*(($H$6/100)/$H$9)</f>
        <v>1631938.3813356496</v>
      </c>
      <c r="E176" s="516">
        <f t="shared" ref="E176:E239" ca="1" si="21">+C176-D176</f>
        <v>652307.23270341847</v>
      </c>
      <c r="F176" s="516">
        <f t="shared" ref="F176:F239" ca="1" si="22">IF(F175&lt;1,0,+F175-E176)</f>
        <v>300628624.7061857</v>
      </c>
      <c r="G176" s="517">
        <v>49012</v>
      </c>
      <c r="H176" s="516">
        <f t="shared" ref="H176:H239" ca="1" si="23">+D176*$H$7/100</f>
        <v>8159.6919066782484</v>
      </c>
      <c r="I176" s="518">
        <f t="shared" ref="I176:I239" ca="1" si="24">+F175*$R$41*O176</f>
        <v>101230.39313146674</v>
      </c>
      <c r="J176" s="530">
        <f t="shared" ca="1" si="18"/>
        <v>2393635.6990772127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2284245.6140390681</v>
      </c>
      <c r="D177" s="516">
        <f t="shared" ca="1" si="20"/>
        <v>1628405.0504918392</v>
      </c>
      <c r="E177" s="516">
        <f t="shared" ca="1" si="21"/>
        <v>655840.56354722893</v>
      </c>
      <c r="F177" s="516">
        <f t="shared" ca="1" si="22"/>
        <v>299972784.14263844</v>
      </c>
      <c r="G177" s="517">
        <v>49043</v>
      </c>
      <c r="H177" s="516">
        <f t="shared" ca="1" si="23"/>
        <v>8142.0252524591961</v>
      </c>
      <c r="I177" s="518">
        <f t="shared" ca="1" si="24"/>
        <v>111833.84839070107</v>
      </c>
      <c r="J177" s="530">
        <f t="shared" ref="J177:J240" ca="1" si="26">+C177+H177+I177</f>
        <v>2404221.4876822284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2284245.6140390681</v>
      </c>
      <c r="D178" s="516">
        <f t="shared" ca="1" si="20"/>
        <v>1624852.580772625</v>
      </c>
      <c r="E178" s="516">
        <f t="shared" ca="1" si="21"/>
        <v>659393.03326644306</v>
      </c>
      <c r="F178" s="516">
        <f t="shared" ca="1" si="22"/>
        <v>299313391.10937202</v>
      </c>
      <c r="G178" s="517">
        <v>49073</v>
      </c>
      <c r="H178" s="516">
        <f t="shared" ca="1" si="23"/>
        <v>8124.2629038631248</v>
      </c>
      <c r="I178" s="518">
        <f t="shared" ca="1" si="24"/>
        <v>107990.20229134982</v>
      </c>
      <c r="J178" s="530">
        <f t="shared" ca="1" si="26"/>
        <v>2400360.0792342811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2284245.6140390681</v>
      </c>
      <c r="D179" s="516">
        <f t="shared" ca="1" si="20"/>
        <v>1621280.8685090984</v>
      </c>
      <c r="E179" s="516">
        <f t="shared" ca="1" si="21"/>
        <v>662964.74552996969</v>
      </c>
      <c r="F179" s="516">
        <f t="shared" ca="1" si="22"/>
        <v>298650426.36384207</v>
      </c>
      <c r="G179" s="517">
        <v>49104</v>
      </c>
      <c r="H179" s="516">
        <f t="shared" ca="1" si="23"/>
        <v>8106.404342545492</v>
      </c>
      <c r="I179" s="518">
        <f t="shared" ca="1" si="24"/>
        <v>111344.58149268638</v>
      </c>
      <c r="J179" s="530">
        <f t="shared" ca="1" si="26"/>
        <v>2403696.5998743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2284245.6140390681</v>
      </c>
      <c r="D180" s="516">
        <f t="shared" ca="1" si="20"/>
        <v>1617689.8094708112</v>
      </c>
      <c r="E180" s="516">
        <f t="shared" ca="1" si="21"/>
        <v>666555.80456825695</v>
      </c>
      <c r="F180" s="516">
        <f t="shared" ca="1" si="22"/>
        <v>297983870.55927384</v>
      </c>
      <c r="G180" s="517">
        <v>49134</v>
      </c>
      <c r="H180" s="516">
        <f t="shared" ca="1" si="23"/>
        <v>8088.4490473540554</v>
      </c>
      <c r="I180" s="518">
        <f t="shared" ca="1" si="24"/>
        <v>107514.15349098312</v>
      </c>
      <c r="J180" s="530">
        <f t="shared" ca="1" si="26"/>
        <v>2399848.2165774051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2284245.6140390681</v>
      </c>
      <c r="D181" s="516">
        <f t="shared" ca="1" si="20"/>
        <v>1614079.2988627334</v>
      </c>
      <c r="E181" s="516">
        <f t="shared" ca="1" si="21"/>
        <v>670166.3151763347</v>
      </c>
      <c r="F181" s="516">
        <f t="shared" ca="1" si="22"/>
        <v>297313704.24409753</v>
      </c>
      <c r="G181" s="517">
        <v>49165</v>
      </c>
      <c r="H181" s="516">
        <f t="shared" ca="1" si="23"/>
        <v>8070.3964943136671</v>
      </c>
      <c r="I181" s="518">
        <f t="shared" ca="1" si="24"/>
        <v>110849.99984804986</v>
      </c>
      <c r="J181" s="530">
        <f t="shared" ca="1" si="26"/>
        <v>2403166.0103814318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2284245.6140390681</v>
      </c>
      <c r="D182" s="516">
        <f t="shared" ca="1" si="20"/>
        <v>1610449.2313221949</v>
      </c>
      <c r="E182" s="516">
        <f t="shared" ca="1" si="21"/>
        <v>673796.3827168732</v>
      </c>
      <c r="F182" s="516">
        <f t="shared" ca="1" si="22"/>
        <v>296639907.86138064</v>
      </c>
      <c r="G182" s="517">
        <v>49196</v>
      </c>
      <c r="H182" s="516">
        <f t="shared" ca="1" si="23"/>
        <v>8052.2461566109741</v>
      </c>
      <c r="I182" s="518">
        <f t="shared" ca="1" si="24"/>
        <v>110600.69797880427</v>
      </c>
      <c r="J182" s="530">
        <f t="shared" ca="1" si="26"/>
        <v>2402898.5581744835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2284245.6140390681</v>
      </c>
      <c r="D183" s="516">
        <f t="shared" ca="1" si="20"/>
        <v>1606799.5009158119</v>
      </c>
      <c r="E183" s="516">
        <f t="shared" ca="1" si="21"/>
        <v>677446.11312325625</v>
      </c>
      <c r="F183" s="516">
        <f t="shared" ca="1" si="22"/>
        <v>295962461.7482574</v>
      </c>
      <c r="G183" s="517">
        <v>49226</v>
      </c>
      <c r="H183" s="516">
        <f t="shared" ca="1" si="23"/>
        <v>8033.9975045790598</v>
      </c>
      <c r="I183" s="518">
        <f t="shared" ca="1" si="24"/>
        <v>106790.36683009702</v>
      </c>
      <c r="J183" s="530">
        <f t="shared" ca="1" si="26"/>
        <v>2399069.9783737441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2284245.6140390681</v>
      </c>
      <c r="D184" s="516">
        <f t="shared" ca="1" si="20"/>
        <v>1603130.0011363942</v>
      </c>
      <c r="E184" s="516">
        <f t="shared" ca="1" si="21"/>
        <v>681115.61290267389</v>
      </c>
      <c r="F184" s="516">
        <f t="shared" ca="1" si="22"/>
        <v>295281346.1353547</v>
      </c>
      <c r="G184" s="517">
        <v>49257</v>
      </c>
      <c r="H184" s="516">
        <f t="shared" ca="1" si="23"/>
        <v>8015.6500056819714</v>
      </c>
      <c r="I184" s="518">
        <f t="shared" ca="1" si="24"/>
        <v>110098.03577035174</v>
      </c>
      <c r="J184" s="530">
        <f t="shared" ca="1" si="26"/>
        <v>2402359.2998151015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2284245.6140390681</v>
      </c>
      <c r="D185" s="516">
        <f t="shared" ca="1" si="20"/>
        <v>1599440.6248998379</v>
      </c>
      <c r="E185" s="516">
        <f t="shared" ca="1" si="21"/>
        <v>684804.98913923022</v>
      </c>
      <c r="F185" s="516">
        <f t="shared" ca="1" si="22"/>
        <v>294596541.14621544</v>
      </c>
      <c r="G185" s="517">
        <v>49287</v>
      </c>
      <c r="H185" s="516">
        <f t="shared" ca="1" si="23"/>
        <v>7997.2031244991895</v>
      </c>
      <c r="I185" s="518">
        <f t="shared" ca="1" si="24"/>
        <v>106301.28460872768</v>
      </c>
      <c r="J185" s="530">
        <f t="shared" ca="1" si="26"/>
        <v>2398544.1017722953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2284245.6140390681</v>
      </c>
      <c r="D186" s="516">
        <f t="shared" ca="1" si="20"/>
        <v>1595731.2645420004</v>
      </c>
      <c r="E186" s="516">
        <f t="shared" ca="1" si="21"/>
        <v>688514.34949706774</v>
      </c>
      <c r="F186" s="516">
        <f t="shared" ca="1" si="22"/>
        <v>293908026.79671836</v>
      </c>
      <c r="G186" s="517">
        <v>49318</v>
      </c>
      <c r="H186" s="516">
        <f t="shared" ca="1" si="23"/>
        <v>7978.6563227100014</v>
      </c>
      <c r="I186" s="518">
        <f t="shared" ca="1" si="24"/>
        <v>109589.91330639213</v>
      </c>
      <c r="J186" s="530">
        <f t="shared" ca="1" si="26"/>
        <v>2401814.1836681706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2284245.6140390681</v>
      </c>
      <c r="D187" s="516">
        <f t="shared" ca="1" si="20"/>
        <v>1592001.8118155578</v>
      </c>
      <c r="E187" s="516">
        <f t="shared" ca="1" si="21"/>
        <v>692243.80222351034</v>
      </c>
      <c r="F187" s="516">
        <f t="shared" ca="1" si="22"/>
        <v>293215782.99449486</v>
      </c>
      <c r="G187" s="517">
        <v>49349</v>
      </c>
      <c r="H187" s="516">
        <f t="shared" ca="1" si="23"/>
        <v>7960.0090590777891</v>
      </c>
      <c r="I187" s="518">
        <f t="shared" ca="1" si="24"/>
        <v>109333.78596837922</v>
      </c>
      <c r="J187" s="530">
        <f t="shared" ca="1" si="26"/>
        <v>2401539.4090665248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2284245.6140390681</v>
      </c>
      <c r="D188" s="516">
        <f t="shared" ca="1" si="20"/>
        <v>1588252.1578868472</v>
      </c>
      <c r="E188" s="516">
        <f t="shared" ca="1" si="21"/>
        <v>695993.45615222096</v>
      </c>
      <c r="F188" s="516">
        <f t="shared" ca="1" si="22"/>
        <v>292519789.53834265</v>
      </c>
      <c r="G188" s="517">
        <v>49377</v>
      </c>
      <c r="H188" s="516">
        <f t="shared" ca="1" si="23"/>
        <v>7941.2607894342354</v>
      </c>
      <c r="I188" s="518">
        <f t="shared" ca="1" si="24"/>
        <v>98520.50308615026</v>
      </c>
      <c r="J188" s="530">
        <f t="shared" ca="1" si="26"/>
        <v>2390707.3779146527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2284245.6140390681</v>
      </c>
      <c r="D189" s="516">
        <f t="shared" ca="1" si="20"/>
        <v>1584482.1933326893</v>
      </c>
      <c r="E189" s="516">
        <f t="shared" ca="1" si="21"/>
        <v>699763.42070637876</v>
      </c>
      <c r="F189" s="516">
        <f t="shared" ca="1" si="22"/>
        <v>291820026.11763626</v>
      </c>
      <c r="G189" s="517">
        <v>49408</v>
      </c>
      <c r="H189" s="516">
        <f t="shared" ca="1" si="23"/>
        <v>7922.4109666634467</v>
      </c>
      <c r="I189" s="518">
        <f t="shared" ca="1" si="24"/>
        <v>108817.36170826346</v>
      </c>
      <c r="J189" s="530">
        <f t="shared" ca="1" si="26"/>
        <v>2400985.3867139951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2284245.6140390681</v>
      </c>
      <c r="D190" s="516">
        <f t="shared" ca="1" si="20"/>
        <v>1580691.8081371966</v>
      </c>
      <c r="E190" s="516">
        <f t="shared" ca="1" si="21"/>
        <v>703553.80590187153</v>
      </c>
      <c r="F190" s="516">
        <f t="shared" ca="1" si="22"/>
        <v>291116472.31173438</v>
      </c>
      <c r="G190" s="517">
        <v>49438</v>
      </c>
      <c r="H190" s="516">
        <f t="shared" ca="1" si="23"/>
        <v>7903.4590406859825</v>
      </c>
      <c r="I190" s="518">
        <f t="shared" ca="1" si="24"/>
        <v>105055.20940234904</v>
      </c>
      <c r="J190" s="530">
        <f t="shared" ca="1" si="26"/>
        <v>2397204.282482103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2284245.6140390681</v>
      </c>
      <c r="D191" s="516">
        <f t="shared" ca="1" si="20"/>
        <v>1576880.8916885613</v>
      </c>
      <c r="E191" s="516">
        <f t="shared" ca="1" si="21"/>
        <v>707364.72235050681</v>
      </c>
      <c r="F191" s="516">
        <f t="shared" ca="1" si="22"/>
        <v>290409107.5893839</v>
      </c>
      <c r="G191" s="517">
        <v>49469</v>
      </c>
      <c r="H191" s="516">
        <f t="shared" ca="1" si="23"/>
        <v>7884.4044584428066</v>
      </c>
      <c r="I191" s="518">
        <f t="shared" ca="1" si="24"/>
        <v>108295.32769996519</v>
      </c>
      <c r="J191" s="530">
        <f t="shared" ca="1" si="26"/>
        <v>2400425.3461974761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2284245.6140390681</v>
      </c>
      <c r="D192" s="516">
        <f t="shared" ca="1" si="20"/>
        <v>1573049.3327758296</v>
      </c>
      <c r="E192" s="516">
        <f t="shared" ca="1" si="21"/>
        <v>711196.28126323852</v>
      </c>
      <c r="F192" s="516">
        <f t="shared" ca="1" si="22"/>
        <v>289697911.30812067</v>
      </c>
      <c r="G192" s="517">
        <v>49499</v>
      </c>
      <c r="H192" s="516">
        <f t="shared" ca="1" si="23"/>
        <v>7865.2466638791484</v>
      </c>
      <c r="I192" s="518">
        <f t="shared" ca="1" si="24"/>
        <v>104547.27873217819</v>
      </c>
      <c r="J192" s="530">
        <f t="shared" ca="1" si="26"/>
        <v>2396658.1394351255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2284245.6140390681</v>
      </c>
      <c r="D193" s="516">
        <f t="shared" ca="1" si="20"/>
        <v>1569197.0195856537</v>
      </c>
      <c r="E193" s="516">
        <f t="shared" ca="1" si="21"/>
        <v>715048.59445341444</v>
      </c>
      <c r="F193" s="516">
        <f t="shared" ca="1" si="22"/>
        <v>288982862.71366727</v>
      </c>
      <c r="G193" s="517">
        <v>49530</v>
      </c>
      <c r="H193" s="516">
        <f t="shared" ca="1" si="23"/>
        <v>7845.9850979282683</v>
      </c>
      <c r="I193" s="518">
        <f t="shared" ca="1" si="24"/>
        <v>107767.62300662088</v>
      </c>
      <c r="J193" s="530">
        <f t="shared" ca="1" si="26"/>
        <v>2399859.2221436175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2284245.6140390681</v>
      </c>
      <c r="D194" s="516">
        <f t="shared" ca="1" si="20"/>
        <v>1565323.8396990311</v>
      </c>
      <c r="E194" s="516">
        <f t="shared" ca="1" si="21"/>
        <v>718921.77434003702</v>
      </c>
      <c r="F194" s="516">
        <f t="shared" ca="1" si="22"/>
        <v>288263940.93932724</v>
      </c>
      <c r="G194" s="517">
        <v>49561</v>
      </c>
      <c r="H194" s="516">
        <f t="shared" ca="1" si="23"/>
        <v>7826.6191984951556</v>
      </c>
      <c r="I194" s="518">
        <f t="shared" ca="1" si="24"/>
        <v>107501.62492948421</v>
      </c>
      <c r="J194" s="530">
        <f t="shared" ca="1" si="26"/>
        <v>2399573.8581670476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2284245.6140390681</v>
      </c>
      <c r="D195" s="516">
        <f t="shared" ca="1" si="20"/>
        <v>1561429.6800880225</v>
      </c>
      <c r="E195" s="516">
        <f t="shared" ca="1" si="21"/>
        <v>722815.93395104562</v>
      </c>
      <c r="F195" s="516">
        <f t="shared" ca="1" si="22"/>
        <v>287541125.00537622</v>
      </c>
      <c r="G195" s="517">
        <v>49591</v>
      </c>
      <c r="H195" s="516">
        <f t="shared" ca="1" si="23"/>
        <v>7807.1484004401127</v>
      </c>
      <c r="I195" s="518">
        <f t="shared" ca="1" si="24"/>
        <v>103775.01873815779</v>
      </c>
      <c r="J195" s="530">
        <f t="shared" ca="1" si="26"/>
        <v>2395827.7811776656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2284245.6140390681</v>
      </c>
      <c r="D196" s="516">
        <f t="shared" ca="1" si="20"/>
        <v>1557514.4271124545</v>
      </c>
      <c r="E196" s="516">
        <f t="shared" ca="1" si="21"/>
        <v>726731.18692661356</v>
      </c>
      <c r="F196" s="516">
        <f t="shared" ca="1" si="22"/>
        <v>286814393.81844962</v>
      </c>
      <c r="G196" s="517">
        <v>49622</v>
      </c>
      <c r="H196" s="516">
        <f t="shared" ca="1" si="23"/>
        <v>7787.5721355622727</v>
      </c>
      <c r="I196" s="518">
        <f t="shared" ca="1" si="24"/>
        <v>106965.29850199993</v>
      </c>
      <c r="J196" s="530">
        <f t="shared" ca="1" si="26"/>
        <v>2398998.4846766302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2284245.6140390681</v>
      </c>
      <c r="D197" s="516">
        <f t="shared" ca="1" si="20"/>
        <v>1553577.9665166021</v>
      </c>
      <c r="E197" s="516">
        <f t="shared" ca="1" si="21"/>
        <v>730667.64752246602</v>
      </c>
      <c r="F197" s="516">
        <f t="shared" ca="1" si="22"/>
        <v>286083726.17092717</v>
      </c>
      <c r="G197" s="517">
        <v>49652</v>
      </c>
      <c r="H197" s="516">
        <f t="shared" ca="1" si="23"/>
        <v>7767.8898325830105</v>
      </c>
      <c r="I197" s="518">
        <f t="shared" ca="1" si="24"/>
        <v>103253.18177464185</v>
      </c>
      <c r="J197" s="530">
        <f t="shared" ca="1" si="26"/>
        <v>2395266.6856462928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2284245.6140390681</v>
      </c>
      <c r="D198" s="516">
        <f t="shared" ca="1" si="20"/>
        <v>1549620.1834258556</v>
      </c>
      <c r="E198" s="516">
        <f t="shared" ca="1" si="21"/>
        <v>734625.43061321252</v>
      </c>
      <c r="F198" s="516">
        <f t="shared" ca="1" si="22"/>
        <v>285349100.74031395</v>
      </c>
      <c r="G198" s="517">
        <v>49683</v>
      </c>
      <c r="H198" s="516">
        <f t="shared" ca="1" si="23"/>
        <v>7748.1009171292781</v>
      </c>
      <c r="I198" s="518">
        <f t="shared" ca="1" si="24"/>
        <v>106423.14613558489</v>
      </c>
      <c r="J198" s="530">
        <f t="shared" ca="1" si="26"/>
        <v>2398416.8610917823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2284245.6140390681</v>
      </c>
      <c r="D199" s="516">
        <f t="shared" ca="1" si="20"/>
        <v>1545640.9623433673</v>
      </c>
      <c r="E199" s="516">
        <f t="shared" ca="1" si="21"/>
        <v>738604.65169570083</v>
      </c>
      <c r="F199" s="516">
        <f t="shared" ca="1" si="22"/>
        <v>284610496.08861822</v>
      </c>
      <c r="G199" s="517">
        <v>49714</v>
      </c>
      <c r="H199" s="516">
        <f t="shared" ca="1" si="23"/>
        <v>7728.204811716836</v>
      </c>
      <c r="I199" s="518">
        <f t="shared" ca="1" si="24"/>
        <v>106149.86547539679</v>
      </c>
      <c r="J199" s="530">
        <f t="shared" ca="1" si="26"/>
        <v>2398123.6843261817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2284245.6140390681</v>
      </c>
      <c r="D200" s="516">
        <f t="shared" ca="1" si="20"/>
        <v>1541640.1871466821</v>
      </c>
      <c r="E200" s="516">
        <f t="shared" ca="1" si="21"/>
        <v>742605.42689238605</v>
      </c>
      <c r="F200" s="516">
        <f t="shared" ca="1" si="22"/>
        <v>283867890.66172582</v>
      </c>
      <c r="G200" s="517">
        <v>49743</v>
      </c>
      <c r="H200" s="516">
        <f t="shared" ca="1" si="23"/>
        <v>7708.20093573341</v>
      </c>
      <c r="I200" s="518">
        <f t="shared" ca="1" si="24"/>
        <v>99044.452638839124</v>
      </c>
      <c r="J200" s="530">
        <f t="shared" ca="1" si="26"/>
        <v>2390998.2676136405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2284245.6140390681</v>
      </c>
      <c r="D201" s="516">
        <f t="shared" ca="1" si="20"/>
        <v>1537617.7410843482</v>
      </c>
      <c r="E201" s="516">
        <f t="shared" ca="1" si="21"/>
        <v>746627.87295471993</v>
      </c>
      <c r="F201" s="516">
        <f t="shared" ca="1" si="22"/>
        <v>283121262.78877109</v>
      </c>
      <c r="G201" s="517">
        <v>49774</v>
      </c>
      <c r="H201" s="516">
        <f t="shared" ca="1" si="23"/>
        <v>7688.088705421741</v>
      </c>
      <c r="I201" s="518">
        <f t="shared" ca="1" si="24"/>
        <v>105598.855326162</v>
      </c>
      <c r="J201" s="530">
        <f t="shared" ca="1" si="26"/>
        <v>2397532.5580706522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2284245.6140390681</v>
      </c>
      <c r="D202" s="516">
        <f t="shared" ca="1" si="20"/>
        <v>1533573.5067725102</v>
      </c>
      <c r="E202" s="516">
        <f t="shared" ca="1" si="21"/>
        <v>750672.10726655787</v>
      </c>
      <c r="F202" s="516">
        <f t="shared" ca="1" si="22"/>
        <v>282370590.68150455</v>
      </c>
      <c r="G202" s="517">
        <v>49804</v>
      </c>
      <c r="H202" s="516">
        <f t="shared" ca="1" si="23"/>
        <v>7667.8675338625508</v>
      </c>
      <c r="I202" s="518">
        <f t="shared" ca="1" si="24"/>
        <v>101923.65460395758</v>
      </c>
      <c r="J202" s="530">
        <f t="shared" ca="1" si="26"/>
        <v>2393837.1361768884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2284245.6140390681</v>
      </c>
      <c r="D203" s="516">
        <f t="shared" ca="1" si="20"/>
        <v>1529507.3661914831</v>
      </c>
      <c r="E203" s="516">
        <f t="shared" ca="1" si="21"/>
        <v>754738.24784758501</v>
      </c>
      <c r="F203" s="516">
        <f t="shared" ca="1" si="22"/>
        <v>281615852.43365699</v>
      </c>
      <c r="G203" s="517">
        <v>49835</v>
      </c>
      <c r="H203" s="516">
        <f t="shared" ca="1" si="23"/>
        <v>7647.5368309574151</v>
      </c>
      <c r="I203" s="518">
        <f t="shared" ca="1" si="24"/>
        <v>105041.85973351968</v>
      </c>
      <c r="J203" s="530">
        <f t="shared" ca="1" si="26"/>
        <v>2396935.0106035452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2284245.6140390681</v>
      </c>
      <c r="D204" s="516">
        <f t="shared" ca="1" si="20"/>
        <v>1525419.2006823088</v>
      </c>
      <c r="E204" s="516">
        <f t="shared" ca="1" si="21"/>
        <v>758826.41335675935</v>
      </c>
      <c r="F204" s="516">
        <f t="shared" ca="1" si="22"/>
        <v>280857026.02030021</v>
      </c>
      <c r="G204" s="517">
        <v>49865</v>
      </c>
      <c r="H204" s="516">
        <f t="shared" ca="1" si="23"/>
        <v>7627.0960034115442</v>
      </c>
      <c r="I204" s="518">
        <f t="shared" ca="1" si="24"/>
        <v>101381.7068761165</v>
      </c>
      <c r="J204" s="530">
        <f t="shared" ca="1" si="26"/>
        <v>2393254.4169185958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2284245.6140390681</v>
      </c>
      <c r="D205" s="516">
        <f t="shared" ca="1" si="20"/>
        <v>1521308.8909432928</v>
      </c>
      <c r="E205" s="516">
        <f t="shared" ca="1" si="21"/>
        <v>762936.72309577535</v>
      </c>
      <c r="F205" s="516">
        <f t="shared" ca="1" si="22"/>
        <v>280094089.29720443</v>
      </c>
      <c r="G205" s="517">
        <v>49896</v>
      </c>
      <c r="H205" s="516">
        <f t="shared" ca="1" si="23"/>
        <v>7606.5444547164634</v>
      </c>
      <c r="I205" s="518">
        <f t="shared" ca="1" si="24"/>
        <v>104478.81367955166</v>
      </c>
      <c r="J205" s="530">
        <f t="shared" ca="1" si="26"/>
        <v>2396330.9721733364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2284245.6140390681</v>
      </c>
      <c r="D206" s="516">
        <f t="shared" ca="1" si="20"/>
        <v>1517176.3170265241</v>
      </c>
      <c r="E206" s="516">
        <f t="shared" ca="1" si="21"/>
        <v>767069.297012544</v>
      </c>
      <c r="F206" s="516">
        <f t="shared" ca="1" si="22"/>
        <v>279327020.00019187</v>
      </c>
      <c r="G206" s="517">
        <v>49927</v>
      </c>
      <c r="H206" s="516">
        <f t="shared" ca="1" si="23"/>
        <v>7585.8815851326208</v>
      </c>
      <c r="I206" s="518">
        <f t="shared" ca="1" si="24"/>
        <v>104195.00121856004</v>
      </c>
      <c r="J206" s="530">
        <f t="shared" ca="1" si="26"/>
        <v>2396026.4968427611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2284245.6140390681</v>
      </c>
      <c r="D207" s="516">
        <f t="shared" ca="1" si="20"/>
        <v>1513021.3583343728</v>
      </c>
      <c r="E207" s="516">
        <f t="shared" ca="1" si="21"/>
        <v>771224.25570469536</v>
      </c>
      <c r="F207" s="516">
        <f t="shared" ca="1" si="22"/>
        <v>278555795.74448717</v>
      </c>
      <c r="G207" s="517">
        <v>49957</v>
      </c>
      <c r="H207" s="516">
        <f t="shared" ca="1" si="23"/>
        <v>7565.1067916718639</v>
      </c>
      <c r="I207" s="518">
        <f t="shared" ca="1" si="24"/>
        <v>100557.72720006907</v>
      </c>
      <c r="J207" s="530">
        <f t="shared" ca="1" si="26"/>
        <v>2392368.4480308089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2284245.6140390681</v>
      </c>
      <c r="D208" s="516">
        <f t="shared" ca="1" si="20"/>
        <v>1508843.8936159723</v>
      </c>
      <c r="E208" s="516">
        <f t="shared" ca="1" si="21"/>
        <v>775401.72042309586</v>
      </c>
      <c r="F208" s="516">
        <f t="shared" ca="1" si="22"/>
        <v>277780394.02406406</v>
      </c>
      <c r="G208" s="517">
        <v>49988</v>
      </c>
      <c r="H208" s="516">
        <f t="shared" ca="1" si="23"/>
        <v>7544.2194680798611</v>
      </c>
      <c r="I208" s="518">
        <f t="shared" ca="1" si="24"/>
        <v>103622.75601694922</v>
      </c>
      <c r="J208" s="530">
        <f t="shared" ca="1" si="26"/>
        <v>2395412.5895240973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2284245.6140390681</v>
      </c>
      <c r="D209" s="516">
        <f t="shared" ca="1" si="20"/>
        <v>1504643.8009636805</v>
      </c>
      <c r="E209" s="516">
        <f t="shared" ca="1" si="21"/>
        <v>779601.81307538762</v>
      </c>
      <c r="F209" s="516">
        <f t="shared" ca="1" si="22"/>
        <v>277000792.2109887</v>
      </c>
      <c r="G209" s="517">
        <v>50018</v>
      </c>
      <c r="H209" s="516">
        <f t="shared" ca="1" si="23"/>
        <v>7523.219004818402</v>
      </c>
      <c r="I209" s="518">
        <f t="shared" ca="1" si="24"/>
        <v>100000.94184866305</v>
      </c>
      <c r="J209" s="530">
        <f t="shared" ca="1" si="26"/>
        <v>2391769.7748925495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2284245.6140390681</v>
      </c>
      <c r="D210" s="516">
        <f t="shared" ca="1" si="20"/>
        <v>1500420.9578095223</v>
      </c>
      <c r="E210" s="516">
        <f t="shared" ca="1" si="21"/>
        <v>783824.65622954583</v>
      </c>
      <c r="F210" s="516">
        <f t="shared" ca="1" si="22"/>
        <v>276216967.55475914</v>
      </c>
      <c r="G210" s="517">
        <v>50049</v>
      </c>
      <c r="H210" s="516">
        <f t="shared" ca="1" si="23"/>
        <v>7502.1047890476111</v>
      </c>
      <c r="I210" s="518">
        <f t="shared" ca="1" si="24"/>
        <v>103044.29470248779</v>
      </c>
      <c r="J210" s="530">
        <f t="shared" ca="1" si="26"/>
        <v>2394792.0135306036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2284245.6140390681</v>
      </c>
      <c r="D211" s="516">
        <f t="shared" ca="1" si="20"/>
        <v>1496175.2409216121</v>
      </c>
      <c r="E211" s="516">
        <f t="shared" ca="1" si="21"/>
        <v>788070.37311745598</v>
      </c>
      <c r="F211" s="516">
        <f t="shared" ca="1" si="22"/>
        <v>275428897.1816417</v>
      </c>
      <c r="G211" s="517">
        <v>50080</v>
      </c>
      <c r="H211" s="516">
        <f t="shared" ca="1" si="23"/>
        <v>7480.876204608061</v>
      </c>
      <c r="I211" s="518">
        <f t="shared" ca="1" si="24"/>
        <v>102752.71193037038</v>
      </c>
      <c r="J211" s="530">
        <f t="shared" ca="1" si="26"/>
        <v>2394479.2021740465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2284245.6140390681</v>
      </c>
      <c r="D212" s="516">
        <f t="shared" ca="1" si="20"/>
        <v>1491906.5264005593</v>
      </c>
      <c r="E212" s="516">
        <f t="shared" ca="1" si="21"/>
        <v>792339.08763850876</v>
      </c>
      <c r="F212" s="516">
        <f t="shared" ca="1" si="22"/>
        <v>274636558.0940032</v>
      </c>
      <c r="G212" s="517">
        <v>50108</v>
      </c>
      <c r="H212" s="516">
        <f t="shared" ca="1" si="23"/>
        <v>7459.5326320027971</v>
      </c>
      <c r="I212" s="518">
        <f t="shared" ca="1" si="24"/>
        <v>92544.109453031604</v>
      </c>
      <c r="J212" s="530">
        <f t="shared" ca="1" si="26"/>
        <v>2384249.2561241025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2284245.6140390681</v>
      </c>
      <c r="D213" s="516">
        <f t="shared" ca="1" si="20"/>
        <v>1487614.6896758508</v>
      </c>
      <c r="E213" s="516">
        <f t="shared" ca="1" si="21"/>
        <v>796630.92436321732</v>
      </c>
      <c r="F213" s="516">
        <f t="shared" ca="1" si="22"/>
        <v>273839927.16964</v>
      </c>
      <c r="G213" s="517">
        <v>50139</v>
      </c>
      <c r="H213" s="516">
        <f t="shared" ca="1" si="23"/>
        <v>7438.0734483792539</v>
      </c>
      <c r="I213" s="518">
        <f t="shared" ca="1" si="24"/>
        <v>102164.79961096917</v>
      </c>
      <c r="J213" s="530">
        <f t="shared" ca="1" si="26"/>
        <v>2393848.4870984163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2284245.6140390681</v>
      </c>
      <c r="D214" s="516">
        <f t="shared" ca="1" si="20"/>
        <v>1483299.6055022168</v>
      </c>
      <c r="E214" s="516">
        <f t="shared" ca="1" si="21"/>
        <v>800946.00853685127</v>
      </c>
      <c r="F214" s="516">
        <f t="shared" ca="1" si="22"/>
        <v>273038981.16110313</v>
      </c>
      <c r="G214" s="517">
        <v>50169</v>
      </c>
      <c r="H214" s="516">
        <f t="shared" ca="1" si="23"/>
        <v>7416.4980275110838</v>
      </c>
      <c r="I214" s="518">
        <f t="shared" ca="1" si="24"/>
        <v>98582.37378107039</v>
      </c>
      <c r="J214" s="530">
        <f t="shared" ca="1" si="26"/>
        <v>2390244.4858476496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2284245.6140390681</v>
      </c>
      <c r="D215" s="516">
        <f t="shared" ca="1" si="20"/>
        <v>1478961.1479559753</v>
      </c>
      <c r="E215" s="516">
        <f t="shared" ca="1" si="21"/>
        <v>805284.46608309285</v>
      </c>
      <c r="F215" s="516">
        <f t="shared" ca="1" si="22"/>
        <v>272233696.69502002</v>
      </c>
      <c r="G215" s="517">
        <v>50200</v>
      </c>
      <c r="H215" s="516">
        <f t="shared" ca="1" si="23"/>
        <v>7394.8057397798766</v>
      </c>
      <c r="I215" s="518">
        <f t="shared" ca="1" si="24"/>
        <v>101570.50099193036</v>
      </c>
      <c r="J215" s="530">
        <f t="shared" ca="1" si="26"/>
        <v>2393210.9207707783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2284245.6140390681</v>
      </c>
      <c r="D216" s="516">
        <f t="shared" ca="1" si="20"/>
        <v>1474599.1904313585</v>
      </c>
      <c r="E216" s="516">
        <f t="shared" ca="1" si="21"/>
        <v>809646.42360770958</v>
      </c>
      <c r="F216" s="516">
        <f t="shared" ca="1" si="22"/>
        <v>271424050.27141231</v>
      </c>
      <c r="G216" s="517">
        <v>50230</v>
      </c>
      <c r="H216" s="516">
        <f t="shared" ca="1" si="23"/>
        <v>7372.9959521567926</v>
      </c>
      <c r="I216" s="518">
        <f t="shared" ca="1" si="24"/>
        <v>98004.130810207193</v>
      </c>
      <c r="J216" s="530">
        <f t="shared" ca="1" si="26"/>
        <v>2389622.7408014322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2284245.6140390681</v>
      </c>
      <c r="D217" s="516">
        <f t="shared" ca="1" si="20"/>
        <v>1470213.6056368167</v>
      </c>
      <c r="E217" s="516">
        <f t="shared" ca="1" si="21"/>
        <v>814032.00840225141</v>
      </c>
      <c r="F217" s="516">
        <f t="shared" ca="1" si="22"/>
        <v>270610018.26301008</v>
      </c>
      <c r="G217" s="517">
        <v>50261</v>
      </c>
      <c r="H217" s="516">
        <f t="shared" ca="1" si="23"/>
        <v>7351.0680281840832</v>
      </c>
      <c r="I217" s="518">
        <f t="shared" ca="1" si="24"/>
        <v>100969.74670096536</v>
      </c>
      <c r="J217" s="530">
        <f t="shared" ca="1" si="26"/>
        <v>2392566.4287682176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2284245.6140390681</v>
      </c>
      <c r="D218" s="516">
        <f t="shared" ca="1" si="20"/>
        <v>1465804.2655913047</v>
      </c>
      <c r="E218" s="516">
        <f t="shared" ca="1" si="21"/>
        <v>818441.34844776336</v>
      </c>
      <c r="F218" s="516">
        <f t="shared" ca="1" si="22"/>
        <v>269791576.91456234</v>
      </c>
      <c r="G218" s="517">
        <v>50292</v>
      </c>
      <c r="H218" s="516">
        <f t="shared" ca="1" si="23"/>
        <v>7329.0213279565241</v>
      </c>
      <c r="I218" s="518">
        <f t="shared" ca="1" si="24"/>
        <v>100666.92679383975</v>
      </c>
      <c r="J218" s="530">
        <f t="shared" ca="1" si="26"/>
        <v>2392241.5621608645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2284245.6140390681</v>
      </c>
      <c r="D219" s="516">
        <f t="shared" ca="1" si="20"/>
        <v>1461371.041620546</v>
      </c>
      <c r="E219" s="516">
        <f t="shared" ca="1" si="21"/>
        <v>822874.57241852209</v>
      </c>
      <c r="F219" s="516">
        <f t="shared" ca="1" si="22"/>
        <v>268968702.34214383</v>
      </c>
      <c r="G219" s="517">
        <v>50322</v>
      </c>
      <c r="H219" s="516">
        <f t="shared" ca="1" si="23"/>
        <v>7306.8552081027301</v>
      </c>
      <c r="I219" s="518">
        <f t="shared" ca="1" si="24"/>
        <v>97124.967689242447</v>
      </c>
      <c r="J219" s="530">
        <f t="shared" ca="1" si="26"/>
        <v>2388677.4369364129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2284245.6140390681</v>
      </c>
      <c r="D220" s="516">
        <f t="shared" ca="1" si="20"/>
        <v>1456913.8043532791</v>
      </c>
      <c r="E220" s="516">
        <f t="shared" ca="1" si="21"/>
        <v>827331.80968578905</v>
      </c>
      <c r="F220" s="516">
        <f t="shared" ca="1" si="22"/>
        <v>268141370.53245804</v>
      </c>
      <c r="G220" s="517">
        <v>50353</v>
      </c>
      <c r="H220" s="516">
        <f t="shared" ca="1" si="23"/>
        <v>7284.5690217663951</v>
      </c>
      <c r="I220" s="518">
        <f t="shared" ca="1" si="24"/>
        <v>100056.35727127749</v>
      </c>
      <c r="J220" s="530">
        <f t="shared" ca="1" si="26"/>
        <v>2391586.540332112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2284245.6140390681</v>
      </c>
      <c r="D221" s="516">
        <f t="shared" ca="1" si="20"/>
        <v>1452432.4237174811</v>
      </c>
      <c r="E221" s="516">
        <f t="shared" ca="1" si="21"/>
        <v>831813.19032158703</v>
      </c>
      <c r="F221" s="516">
        <f t="shared" ca="1" si="22"/>
        <v>267309557.34213644</v>
      </c>
      <c r="G221" s="517">
        <v>50383</v>
      </c>
      <c r="H221" s="516">
        <f t="shared" ca="1" si="23"/>
        <v>7262.1621185874055</v>
      </c>
      <c r="I221" s="518">
        <f t="shared" ca="1" si="24"/>
        <v>96530.893391684876</v>
      </c>
      <c r="J221" s="530">
        <f t="shared" ca="1" si="26"/>
        <v>2388038.6695493404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2284245.6140390681</v>
      </c>
      <c r="D222" s="516">
        <f t="shared" ca="1" si="20"/>
        <v>1447926.7689365724</v>
      </c>
      <c r="E222" s="516">
        <f t="shared" ca="1" si="21"/>
        <v>836318.84510249575</v>
      </c>
      <c r="F222" s="516">
        <f t="shared" ca="1" si="22"/>
        <v>266473238.49703395</v>
      </c>
      <c r="G222" s="517">
        <v>50414</v>
      </c>
      <c r="H222" s="516">
        <f t="shared" ca="1" si="23"/>
        <v>7239.6338446828622</v>
      </c>
      <c r="I222" s="518">
        <f t="shared" ca="1" si="24"/>
        <v>99439.155331274742</v>
      </c>
      <c r="J222" s="530">
        <f t="shared" ca="1" si="26"/>
        <v>2390924.403215026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2284245.6140390681</v>
      </c>
      <c r="D223" s="516">
        <f t="shared" ca="1" si="20"/>
        <v>1443396.7085256006</v>
      </c>
      <c r="E223" s="516">
        <f t="shared" ca="1" si="21"/>
        <v>840848.9055134675</v>
      </c>
      <c r="F223" s="516">
        <f t="shared" ca="1" si="22"/>
        <v>265632389.59152049</v>
      </c>
      <c r="G223" s="517">
        <v>50445</v>
      </c>
      <c r="H223" s="516">
        <f t="shared" ca="1" si="23"/>
        <v>7216.9835426280033</v>
      </c>
      <c r="I223" s="518">
        <f t="shared" ca="1" si="24"/>
        <v>99128.044720896622</v>
      </c>
      <c r="J223" s="530">
        <f t="shared" ca="1" si="26"/>
        <v>2390590.6423025928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2284245.6140390681</v>
      </c>
      <c r="D224" s="516">
        <f t="shared" ca="1" si="20"/>
        <v>1438842.1102874028</v>
      </c>
      <c r="E224" s="516">
        <f t="shared" ca="1" si="21"/>
        <v>845403.50375166535</v>
      </c>
      <c r="F224" s="516">
        <f t="shared" ca="1" si="22"/>
        <v>264786986.08776882</v>
      </c>
      <c r="G224" s="517">
        <v>50473</v>
      </c>
      <c r="H224" s="516">
        <f t="shared" ca="1" si="23"/>
        <v>7194.2105514370141</v>
      </c>
      <c r="I224" s="518">
        <f t="shared" ca="1" si="24"/>
        <v>89252.482902750868</v>
      </c>
      <c r="J224" s="530">
        <f t="shared" ca="1" si="26"/>
        <v>2380692.3074932559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2284245.6140390681</v>
      </c>
      <c r="D225" s="516">
        <f t="shared" ca="1" si="20"/>
        <v>1434262.8413087479</v>
      </c>
      <c r="E225" s="516">
        <f t="shared" ca="1" si="21"/>
        <v>849982.77273032023</v>
      </c>
      <c r="F225" s="516">
        <f t="shared" ca="1" si="22"/>
        <v>263937003.3150385</v>
      </c>
      <c r="G225" s="517">
        <v>50504</v>
      </c>
      <c r="H225" s="516">
        <f t="shared" ca="1" si="23"/>
        <v>7171.3142065437396</v>
      </c>
      <c r="I225" s="518">
        <f t="shared" ca="1" si="24"/>
        <v>98500.758824649994</v>
      </c>
      <c r="J225" s="530">
        <f t="shared" ca="1" si="26"/>
        <v>2389917.6870702622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2284245.6140390681</v>
      </c>
      <c r="D226" s="516">
        <f t="shared" ca="1" si="20"/>
        <v>1429658.7679564585</v>
      </c>
      <c r="E226" s="516">
        <f t="shared" ca="1" si="21"/>
        <v>854586.84608260961</v>
      </c>
      <c r="F226" s="516">
        <f t="shared" ca="1" si="22"/>
        <v>263082416.4689559</v>
      </c>
      <c r="G226" s="517">
        <v>50534</v>
      </c>
      <c r="H226" s="516">
        <f t="shared" ca="1" si="23"/>
        <v>7148.2938397822927</v>
      </c>
      <c r="I226" s="518">
        <f t="shared" ca="1" si="24"/>
        <v>95017.321193413853</v>
      </c>
      <c r="J226" s="530">
        <f t="shared" ca="1" si="26"/>
        <v>2386411.2290722644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2284245.6140390681</v>
      </c>
      <c r="D227" s="516">
        <f t="shared" ca="1" si="20"/>
        <v>1425029.7558735113</v>
      </c>
      <c r="E227" s="516">
        <f t="shared" ca="1" si="21"/>
        <v>859215.8581655568</v>
      </c>
      <c r="F227" s="516">
        <f t="shared" ca="1" si="22"/>
        <v>262223200.61079034</v>
      </c>
      <c r="G227" s="517">
        <v>50565</v>
      </c>
      <c r="H227" s="516">
        <f t="shared" ca="1" si="23"/>
        <v>7125.1487793675569</v>
      </c>
      <c r="I227" s="518">
        <f t="shared" ca="1" si="24"/>
        <v>97866.658926451579</v>
      </c>
      <c r="J227" s="530">
        <f t="shared" ca="1" si="26"/>
        <v>2389237.4217448873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2284245.6140390681</v>
      </c>
      <c r="D228" s="516">
        <f t="shared" ca="1" si="20"/>
        <v>1420375.6699751143</v>
      </c>
      <c r="E228" s="516">
        <f t="shared" ca="1" si="21"/>
        <v>863869.94406395382</v>
      </c>
      <c r="F228" s="516">
        <f t="shared" ca="1" si="22"/>
        <v>261359330.66672638</v>
      </c>
      <c r="G228" s="517">
        <v>50595</v>
      </c>
      <c r="H228" s="516">
        <f t="shared" ca="1" si="23"/>
        <v>7101.8783498755711</v>
      </c>
      <c r="I228" s="518">
        <f t="shared" ca="1" si="24"/>
        <v>94400.352219884517</v>
      </c>
      <c r="J228" s="530">
        <f t="shared" ca="1" si="26"/>
        <v>2385747.8446088284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2284245.6140390681</v>
      </c>
      <c r="D229" s="516">
        <f t="shared" ca="1" si="20"/>
        <v>1415696.3744447678</v>
      </c>
      <c r="E229" s="516">
        <f t="shared" ca="1" si="21"/>
        <v>868549.23959430028</v>
      </c>
      <c r="F229" s="516">
        <f t="shared" ca="1" si="22"/>
        <v>260490781.42713207</v>
      </c>
      <c r="G229" s="517">
        <v>50626</v>
      </c>
      <c r="H229" s="516">
        <f t="shared" ca="1" si="23"/>
        <v>7078.4818722238388</v>
      </c>
      <c r="I229" s="518">
        <f t="shared" ca="1" si="24"/>
        <v>97225.671008022196</v>
      </c>
      <c r="J229" s="530">
        <f t="shared" ca="1" si="26"/>
        <v>2388549.7669193139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2284245.6140390681</v>
      </c>
      <c r="D230" s="516">
        <f t="shared" ca="1" si="20"/>
        <v>1410991.7327302988</v>
      </c>
      <c r="E230" s="516">
        <f t="shared" ca="1" si="21"/>
        <v>873253.88130876934</v>
      </c>
      <c r="F230" s="516">
        <f t="shared" ca="1" si="22"/>
        <v>259617527.54582331</v>
      </c>
      <c r="G230" s="517">
        <v>50657</v>
      </c>
      <c r="H230" s="516">
        <f t="shared" ca="1" si="23"/>
        <v>7054.9586636514941</v>
      </c>
      <c r="I230" s="518">
        <f t="shared" ca="1" si="24"/>
        <v>96902.570690893117</v>
      </c>
      <c r="J230" s="530">
        <f t="shared" ca="1" si="26"/>
        <v>2388203.1433936129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2284245.6140390681</v>
      </c>
      <c r="D231" s="516">
        <f t="shared" ca="1" si="20"/>
        <v>1406261.6075398764</v>
      </c>
      <c r="E231" s="516">
        <f t="shared" ca="1" si="21"/>
        <v>877984.00649919175</v>
      </c>
      <c r="F231" s="516">
        <f t="shared" ca="1" si="22"/>
        <v>258739543.5393241</v>
      </c>
      <c r="G231" s="517">
        <v>50687</v>
      </c>
      <c r="H231" s="516">
        <f t="shared" ca="1" si="23"/>
        <v>7031.3080376993821</v>
      </c>
      <c r="I231" s="518">
        <f t="shared" ca="1" si="24"/>
        <v>93462.309916496379</v>
      </c>
      <c r="J231" s="530">
        <f t="shared" ca="1" si="26"/>
        <v>2384739.2319932636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2284245.6140390681</v>
      </c>
      <c r="D232" s="516">
        <f t="shared" ca="1" si="20"/>
        <v>1401505.8608380056</v>
      </c>
      <c r="E232" s="516">
        <f t="shared" ca="1" si="21"/>
        <v>882739.75320106256</v>
      </c>
      <c r="F232" s="516">
        <f t="shared" ca="1" si="22"/>
        <v>257856803.78612304</v>
      </c>
      <c r="G232" s="517">
        <v>50718</v>
      </c>
      <c r="H232" s="516">
        <f t="shared" ca="1" si="23"/>
        <v>7007.5293041900277</v>
      </c>
      <c r="I232" s="518">
        <f t="shared" ca="1" si="24"/>
        <v>96251.110196628564</v>
      </c>
      <c r="J232" s="530">
        <f t="shared" ca="1" si="26"/>
        <v>2387504.2535398868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2284245.6140390681</v>
      </c>
      <c r="D233" s="516">
        <f t="shared" ca="1" si="20"/>
        <v>1396724.3538414999</v>
      </c>
      <c r="E233" s="516">
        <f t="shared" ca="1" si="21"/>
        <v>887521.26019756822</v>
      </c>
      <c r="F233" s="516">
        <f t="shared" ca="1" si="22"/>
        <v>256969282.52592546</v>
      </c>
      <c r="G233" s="517">
        <v>50748</v>
      </c>
      <c r="H233" s="516">
        <f t="shared" ca="1" si="23"/>
        <v>6983.6217692074997</v>
      </c>
      <c r="I233" s="518">
        <f t="shared" ca="1" si="24"/>
        <v>92828.449363004285</v>
      </c>
      <c r="J233" s="530">
        <f t="shared" ca="1" si="26"/>
        <v>2384057.6851712801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2284245.6140390681</v>
      </c>
      <c r="D234" s="516">
        <f t="shared" ca="1" si="20"/>
        <v>1391916.9470154296</v>
      </c>
      <c r="E234" s="516">
        <f t="shared" ca="1" si="21"/>
        <v>892328.6670236385</v>
      </c>
      <c r="F234" s="516">
        <f t="shared" ca="1" si="22"/>
        <v>256076953.85890183</v>
      </c>
      <c r="G234" s="517">
        <v>50779</v>
      </c>
      <c r="H234" s="516">
        <f t="shared" ca="1" si="23"/>
        <v>6959.5847350771483</v>
      </c>
      <c r="I234" s="518">
        <f t="shared" ca="1" si="24"/>
        <v>95592.573099644258</v>
      </c>
      <c r="J234" s="530">
        <f t="shared" ca="1" si="26"/>
        <v>2386797.7718737898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2284245.6140390681</v>
      </c>
      <c r="D235" s="516">
        <f t="shared" ca="1" si="20"/>
        <v>1387083.5000690515</v>
      </c>
      <c r="E235" s="516">
        <f t="shared" ca="1" si="21"/>
        <v>897162.11397001659</v>
      </c>
      <c r="F235" s="516">
        <f t="shared" ca="1" si="22"/>
        <v>255179791.74493182</v>
      </c>
      <c r="G235" s="517">
        <v>50810</v>
      </c>
      <c r="H235" s="516">
        <f t="shared" ca="1" si="23"/>
        <v>6935.4175003452574</v>
      </c>
      <c r="I235" s="518">
        <f t="shared" ca="1" si="24"/>
        <v>95260.626835511459</v>
      </c>
      <c r="J235" s="530">
        <f t="shared" ca="1" si="26"/>
        <v>2386441.6583749247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2284245.6140390681</v>
      </c>
      <c r="D236" s="516">
        <f t="shared" ca="1" si="20"/>
        <v>1382223.8719517142</v>
      </c>
      <c r="E236" s="516">
        <f t="shared" ca="1" si="21"/>
        <v>902021.74208735395</v>
      </c>
      <c r="F236" s="516">
        <f t="shared" ca="1" si="22"/>
        <v>254277770.00284445</v>
      </c>
      <c r="G236" s="517">
        <v>50838</v>
      </c>
      <c r="H236" s="516">
        <f t="shared" ca="1" si="23"/>
        <v>6911.1193597585707</v>
      </c>
      <c r="I236" s="518">
        <f t="shared" ca="1" si="24"/>
        <v>85740.410026297075</v>
      </c>
      <c r="J236" s="530">
        <f t="shared" ca="1" si="26"/>
        <v>2376897.1434251238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2284245.6140390681</v>
      </c>
      <c r="D237" s="516">
        <f t="shared" ca="1" si="20"/>
        <v>1377337.9208487407</v>
      </c>
      <c r="E237" s="516">
        <f t="shared" ca="1" si="21"/>
        <v>906907.69319032738</v>
      </c>
      <c r="F237" s="516">
        <f t="shared" ca="1" si="22"/>
        <v>253370862.30965412</v>
      </c>
      <c r="G237" s="517">
        <v>50869</v>
      </c>
      <c r="H237" s="516">
        <f t="shared" ca="1" si="23"/>
        <v>6886.6896042437038</v>
      </c>
      <c r="I237" s="518">
        <f t="shared" ca="1" si="24"/>
        <v>94591.330441058133</v>
      </c>
      <c r="J237" s="530">
        <f t="shared" ca="1" si="26"/>
        <v>2385723.63408437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2284245.6140390681</v>
      </c>
      <c r="D238" s="516">
        <f t="shared" ca="1" si="20"/>
        <v>1372425.5041772933</v>
      </c>
      <c r="E238" s="516">
        <f t="shared" ca="1" si="21"/>
        <v>911820.10986177484</v>
      </c>
      <c r="F238" s="516">
        <f t="shared" ca="1" si="22"/>
        <v>252459042.19979236</v>
      </c>
      <c r="G238" s="517">
        <v>50899</v>
      </c>
      <c r="H238" s="516">
        <f t="shared" ca="1" si="23"/>
        <v>6862.1275208864663</v>
      </c>
      <c r="I238" s="518">
        <f t="shared" ca="1" si="24"/>
        <v>91213.510431475472</v>
      </c>
      <c r="J238" s="530">
        <f t="shared" ca="1" si="26"/>
        <v>2382321.2519914298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2284245.6140390681</v>
      </c>
      <c r="D239" s="516">
        <f t="shared" ca="1" si="20"/>
        <v>1367486.4785822087</v>
      </c>
      <c r="E239" s="516">
        <f t="shared" ca="1" si="21"/>
        <v>916759.13545685937</v>
      </c>
      <c r="F239" s="516">
        <f t="shared" ca="1" si="22"/>
        <v>251542283.0643355</v>
      </c>
      <c r="G239" s="517">
        <v>50930</v>
      </c>
      <c r="H239" s="516">
        <f t="shared" ca="1" si="23"/>
        <v>6837.4323929110433</v>
      </c>
      <c r="I239" s="518">
        <f t="shared" ca="1" si="24"/>
        <v>93914.763698322742</v>
      </c>
      <c r="J239" s="530">
        <f t="shared" ca="1" si="26"/>
        <v>2384997.8101303019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2284245.6140390681</v>
      </c>
      <c r="D240" s="516">
        <f t="shared" ref="D240:D303" ca="1" si="28">+F239*(($H$6/100)/$H$9)</f>
        <v>1362520.6999318174</v>
      </c>
      <c r="E240" s="516">
        <f t="shared" ref="E240:E303" ca="1" si="29">+C240-D240</f>
        <v>921724.91410725075</v>
      </c>
      <c r="F240" s="516">
        <f t="shared" ref="F240:F303" ca="1" si="30">IF(F239&lt;1,0,+F239-E240)</f>
        <v>250620558.15022823</v>
      </c>
      <c r="G240" s="517">
        <v>50960</v>
      </c>
      <c r="H240" s="516">
        <f t="shared" ref="H240:H303" ca="1" si="31">+D240*$H$7/100</f>
        <v>6812.603499659087</v>
      </c>
      <c r="I240" s="518">
        <f t="shared" ref="I240:I303" ca="1" si="32">+F239*$R$41*O240</f>
        <v>90555.221903160767</v>
      </c>
      <c r="J240" s="530">
        <f t="shared" ca="1" si="26"/>
        <v>2381613.4394418877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2284245.6140390681</v>
      </c>
      <c r="D241" s="516">
        <f t="shared" ca="1" si="28"/>
        <v>1357528.0233137363</v>
      </c>
      <c r="E241" s="516">
        <f t="shared" ca="1" si="29"/>
        <v>926717.5907253318</v>
      </c>
      <c r="F241" s="516">
        <f t="shared" ca="1" si="30"/>
        <v>249693840.5595029</v>
      </c>
      <c r="G241" s="517">
        <v>50991</v>
      </c>
      <c r="H241" s="516">
        <f t="shared" ca="1" si="31"/>
        <v>6787.6401165686812</v>
      </c>
      <c r="I241" s="518">
        <f t="shared" ca="1" si="32"/>
        <v>93230.847631884899</v>
      </c>
      <c r="J241" s="530">
        <f t="shared" ref="J241:J304" ca="1" si="34">+C241+H241+I241</f>
        <v>2384264.1017875215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2284245.6140390681</v>
      </c>
      <c r="D242" s="516">
        <f t="shared" ca="1" si="28"/>
        <v>1352508.3030306408</v>
      </c>
      <c r="E242" s="516">
        <f t="shared" ca="1" si="29"/>
        <v>931737.31100842729</v>
      </c>
      <c r="F242" s="516">
        <f t="shared" ca="1" si="30"/>
        <v>248762103.24849448</v>
      </c>
      <c r="G242" s="517">
        <v>51022</v>
      </c>
      <c r="H242" s="516">
        <f t="shared" ca="1" si="31"/>
        <v>6762.5415151532043</v>
      </c>
      <c r="I242" s="518">
        <f t="shared" ca="1" si="32"/>
        <v>92886.108688135064</v>
      </c>
      <c r="J242" s="530">
        <f t="shared" ca="1" si="34"/>
        <v>2383894.2642423566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2284245.6140390681</v>
      </c>
      <c r="D243" s="516">
        <f t="shared" ca="1" si="28"/>
        <v>1347461.3925960117</v>
      </c>
      <c r="E243" s="516">
        <f t="shared" ca="1" si="29"/>
        <v>936784.22144305636</v>
      </c>
      <c r="F243" s="516">
        <f t="shared" ca="1" si="30"/>
        <v>247825319.02705142</v>
      </c>
      <c r="G243" s="517">
        <v>51052</v>
      </c>
      <c r="H243" s="516">
        <f t="shared" ca="1" si="31"/>
        <v>6737.3069629800584</v>
      </c>
      <c r="I243" s="518">
        <f t="shared" ca="1" si="32"/>
        <v>89554.357169458002</v>
      </c>
      <c r="J243" s="530">
        <f t="shared" ca="1" si="34"/>
        <v>2380537.2781715062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2284245.6140390681</v>
      </c>
      <c r="D244" s="516">
        <f t="shared" ca="1" si="28"/>
        <v>1342387.144729862</v>
      </c>
      <c r="E244" s="516">
        <f t="shared" ca="1" si="29"/>
        <v>941858.46930920612</v>
      </c>
      <c r="F244" s="516">
        <f t="shared" ca="1" si="30"/>
        <v>246883460.55774221</v>
      </c>
      <c r="G244" s="517">
        <v>51083</v>
      </c>
      <c r="H244" s="516">
        <f t="shared" ca="1" si="31"/>
        <v>6711.9357236493097</v>
      </c>
      <c r="I244" s="518">
        <f t="shared" ca="1" si="32"/>
        <v>92191.018678063119</v>
      </c>
      <c r="J244" s="530">
        <f t="shared" ca="1" si="34"/>
        <v>2383148.5684407805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2284245.6140390681</v>
      </c>
      <c r="D245" s="516">
        <f t="shared" ca="1" si="28"/>
        <v>1337285.411354437</v>
      </c>
      <c r="E245" s="516">
        <f t="shared" ca="1" si="29"/>
        <v>946960.20268463111</v>
      </c>
      <c r="F245" s="516">
        <f t="shared" ca="1" si="30"/>
        <v>245936500.35505757</v>
      </c>
      <c r="G245" s="517">
        <v>51113</v>
      </c>
      <c r="H245" s="516">
        <f t="shared" ca="1" si="31"/>
        <v>6686.4270567721851</v>
      </c>
      <c r="I245" s="518">
        <f t="shared" ca="1" si="32"/>
        <v>88878.045800787193</v>
      </c>
      <c r="J245" s="530">
        <f t="shared" ca="1" si="34"/>
        <v>2379810.0868966277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2284245.6140390681</v>
      </c>
      <c r="D246" s="516">
        <f t="shared" ca="1" si="28"/>
        <v>1332156.0435898951</v>
      </c>
      <c r="E246" s="516">
        <f t="shared" ca="1" si="29"/>
        <v>952089.57044917298</v>
      </c>
      <c r="F246" s="516">
        <f t="shared" ca="1" si="30"/>
        <v>244984410.78460839</v>
      </c>
      <c r="G246" s="517">
        <v>51144</v>
      </c>
      <c r="H246" s="516">
        <f t="shared" ca="1" si="31"/>
        <v>6660.7802179494756</v>
      </c>
      <c r="I246" s="518">
        <f t="shared" ca="1" si="32"/>
        <v>91488.378132081401</v>
      </c>
      <c r="J246" s="530">
        <f t="shared" ca="1" si="34"/>
        <v>2382394.772389099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2284245.6140390681</v>
      </c>
      <c r="D247" s="516">
        <f t="shared" ca="1" si="28"/>
        <v>1326998.8917499622</v>
      </c>
      <c r="E247" s="516">
        <f t="shared" ca="1" si="29"/>
        <v>957246.72228910588</v>
      </c>
      <c r="F247" s="516">
        <f t="shared" ca="1" si="30"/>
        <v>244027164.06231928</v>
      </c>
      <c r="G247" s="517">
        <v>51175</v>
      </c>
      <c r="H247" s="516">
        <f t="shared" ca="1" si="31"/>
        <v>6634.9944587498112</v>
      </c>
      <c r="I247" s="518">
        <f t="shared" ca="1" si="32"/>
        <v>91134.200811874311</v>
      </c>
      <c r="J247" s="530">
        <f t="shared" ca="1" si="34"/>
        <v>2382014.8093096921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2284245.6140390681</v>
      </c>
      <c r="D248" s="516">
        <f t="shared" ca="1" si="28"/>
        <v>1321813.8053375627</v>
      </c>
      <c r="E248" s="516">
        <f t="shared" ca="1" si="29"/>
        <v>962431.80870150542</v>
      </c>
      <c r="F248" s="516">
        <f t="shared" ca="1" si="30"/>
        <v>243064732.25361776</v>
      </c>
      <c r="G248" s="517">
        <v>51204</v>
      </c>
      <c r="H248" s="516">
        <f t="shared" ca="1" si="31"/>
        <v>6609.0690266878137</v>
      </c>
      <c r="I248" s="518">
        <f t="shared" ca="1" si="32"/>
        <v>84921.453093687102</v>
      </c>
      <c r="J248" s="530">
        <f t="shared" ca="1" si="34"/>
        <v>2375776.1361594428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2284245.6140390681</v>
      </c>
      <c r="D249" s="516">
        <f t="shared" ca="1" si="28"/>
        <v>1316600.6330404296</v>
      </c>
      <c r="E249" s="516">
        <f t="shared" ca="1" si="29"/>
        <v>967644.98099863855</v>
      </c>
      <c r="F249" s="516">
        <f t="shared" ca="1" si="30"/>
        <v>242097087.27261913</v>
      </c>
      <c r="G249" s="517">
        <v>51235</v>
      </c>
      <c r="H249" s="516">
        <f t="shared" ca="1" si="31"/>
        <v>6583.003165202148</v>
      </c>
      <c r="I249" s="518">
        <f t="shared" ca="1" si="32"/>
        <v>90420.080398345788</v>
      </c>
      <c r="J249" s="530">
        <f t="shared" ca="1" si="34"/>
        <v>2381248.6976026162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2284245.6140390681</v>
      </c>
      <c r="D250" s="516">
        <f t="shared" ca="1" si="28"/>
        <v>1311359.2227266871</v>
      </c>
      <c r="E250" s="516">
        <f t="shared" ca="1" si="29"/>
        <v>972886.39131238102</v>
      </c>
      <c r="F250" s="516">
        <f t="shared" ca="1" si="30"/>
        <v>241124200.88130674</v>
      </c>
      <c r="G250" s="517">
        <v>51265</v>
      </c>
      <c r="H250" s="516">
        <f t="shared" ca="1" si="31"/>
        <v>6556.7961136334352</v>
      </c>
      <c r="I250" s="518">
        <f t="shared" ca="1" si="32"/>
        <v>87154.951418142868</v>
      </c>
      <c r="J250" s="530">
        <f t="shared" ca="1" si="34"/>
        <v>2377957.3615708444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2284245.6140390681</v>
      </c>
      <c r="D251" s="516">
        <f t="shared" ca="1" si="28"/>
        <v>1306089.4214404116</v>
      </c>
      <c r="E251" s="516">
        <f t="shared" ca="1" si="29"/>
        <v>978156.19259865652</v>
      </c>
      <c r="F251" s="516">
        <f t="shared" ca="1" si="30"/>
        <v>240146044.68870807</v>
      </c>
      <c r="G251" s="517">
        <v>51296</v>
      </c>
      <c r="H251" s="516">
        <f t="shared" ca="1" si="31"/>
        <v>6530.4471072020579</v>
      </c>
      <c r="I251" s="518">
        <f t="shared" ca="1" si="32"/>
        <v>89698.202727846088</v>
      </c>
      <c r="J251" s="530">
        <f t="shared" ca="1" si="34"/>
        <v>2380474.2638741159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2284245.6140390681</v>
      </c>
      <c r="D252" s="516">
        <f t="shared" ca="1" si="28"/>
        <v>1300791.0753971688</v>
      </c>
      <c r="E252" s="516">
        <f t="shared" ca="1" si="29"/>
        <v>983454.53864189936</v>
      </c>
      <c r="F252" s="516">
        <f t="shared" ca="1" si="30"/>
        <v>239162590.15006617</v>
      </c>
      <c r="G252" s="517">
        <v>51326</v>
      </c>
      <c r="H252" s="516">
        <f t="shared" ca="1" si="31"/>
        <v>6503.9553769858439</v>
      </c>
      <c r="I252" s="518">
        <f t="shared" ca="1" si="32"/>
        <v>86452.576087934896</v>
      </c>
      <c r="J252" s="530">
        <f t="shared" ca="1" si="34"/>
        <v>2377202.145503989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2284245.6140390681</v>
      </c>
      <c r="D253" s="516">
        <f t="shared" ca="1" si="28"/>
        <v>1295464.0299795251</v>
      </c>
      <c r="E253" s="516">
        <f t="shared" ca="1" si="29"/>
        <v>988781.58405954298</v>
      </c>
      <c r="F253" s="516">
        <f t="shared" ca="1" si="30"/>
        <v>238173808.56600663</v>
      </c>
      <c r="G253" s="517">
        <v>51357</v>
      </c>
      <c r="H253" s="516">
        <f t="shared" ca="1" si="31"/>
        <v>6477.3201498976259</v>
      </c>
      <c r="I253" s="518">
        <f t="shared" ca="1" si="32"/>
        <v>88968.483535824605</v>
      </c>
      <c r="J253" s="530">
        <f t="shared" ca="1" si="34"/>
        <v>2379691.4177247905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2284245.6140390681</v>
      </c>
      <c r="D254" s="516">
        <f t="shared" ca="1" si="28"/>
        <v>1290108.1297325359</v>
      </c>
      <c r="E254" s="516">
        <f t="shared" ca="1" si="29"/>
        <v>994137.48430653219</v>
      </c>
      <c r="F254" s="516">
        <f t="shared" ca="1" si="30"/>
        <v>237179671.08170009</v>
      </c>
      <c r="G254" s="517">
        <v>51388</v>
      </c>
      <c r="H254" s="516">
        <f t="shared" ca="1" si="31"/>
        <v>6450.5406486626798</v>
      </c>
      <c r="I254" s="518">
        <f t="shared" ca="1" si="32"/>
        <v>88600.656786554464</v>
      </c>
      <c r="J254" s="530">
        <f t="shared" ca="1" si="34"/>
        <v>2379296.8114742851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2284245.6140390681</v>
      </c>
      <c r="D255" s="516">
        <f t="shared" ca="1" si="28"/>
        <v>1284723.2183592089</v>
      </c>
      <c r="E255" s="516">
        <f t="shared" ca="1" si="29"/>
        <v>999522.39567985921</v>
      </c>
      <c r="F255" s="516">
        <f t="shared" ca="1" si="30"/>
        <v>236180148.68602023</v>
      </c>
      <c r="G255" s="517">
        <v>51418</v>
      </c>
      <c r="H255" s="516">
        <f t="shared" ca="1" si="31"/>
        <v>6423.6160917960442</v>
      </c>
      <c r="I255" s="518">
        <f t="shared" ca="1" si="32"/>
        <v>85384.681589412023</v>
      </c>
      <c r="J255" s="530">
        <f t="shared" ca="1" si="34"/>
        <v>2376053.9117202763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2284245.6140390681</v>
      </c>
      <c r="D256" s="516">
        <f t="shared" ca="1" si="28"/>
        <v>1279309.1387159429</v>
      </c>
      <c r="E256" s="516">
        <f t="shared" ca="1" si="29"/>
        <v>1004936.4753231253</v>
      </c>
      <c r="F256" s="516">
        <f t="shared" ca="1" si="30"/>
        <v>235175212.21069711</v>
      </c>
      <c r="G256" s="517">
        <v>51449</v>
      </c>
      <c r="H256" s="516">
        <f t="shared" ca="1" si="31"/>
        <v>6396.5456935797147</v>
      </c>
      <c r="I256" s="518">
        <f t="shared" ca="1" si="32"/>
        <v>87859.015311199517</v>
      </c>
      <c r="J256" s="530">
        <f t="shared" ca="1" si="34"/>
        <v>2378501.1750438474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2284245.6140390681</v>
      </c>
      <c r="D257" s="516">
        <f t="shared" ca="1" si="28"/>
        <v>1273865.7328079427</v>
      </c>
      <c r="E257" s="516">
        <f t="shared" ca="1" si="29"/>
        <v>1010379.8812311254</v>
      </c>
      <c r="F257" s="516">
        <f t="shared" ca="1" si="30"/>
        <v>234164832.32946599</v>
      </c>
      <c r="G257" s="517">
        <v>51479</v>
      </c>
      <c r="H257" s="516">
        <f t="shared" ca="1" si="31"/>
        <v>6369.3286640397137</v>
      </c>
      <c r="I257" s="518">
        <f t="shared" ca="1" si="32"/>
        <v>84663.076395850949</v>
      </c>
      <c r="J257" s="530">
        <f t="shared" ca="1" si="34"/>
        <v>2375278.0190989589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2284245.6140390681</v>
      </c>
      <c r="D258" s="516">
        <f t="shared" ca="1" si="28"/>
        <v>1268392.8417846074</v>
      </c>
      <c r="E258" s="516">
        <f t="shared" ca="1" si="29"/>
        <v>1015852.7722544607</v>
      </c>
      <c r="F258" s="516">
        <f t="shared" ca="1" si="30"/>
        <v>233148979.55721152</v>
      </c>
      <c r="G258" s="517">
        <v>51510</v>
      </c>
      <c r="H258" s="516">
        <f t="shared" ca="1" si="31"/>
        <v>6341.9642089230365</v>
      </c>
      <c r="I258" s="518">
        <f t="shared" ca="1" si="32"/>
        <v>87109.317626561329</v>
      </c>
      <c r="J258" s="530">
        <f t="shared" ca="1" si="34"/>
        <v>2377696.8958745524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2284245.6140390681</v>
      </c>
      <c r="D259" s="516">
        <f t="shared" ca="1" si="28"/>
        <v>1262890.3059348958</v>
      </c>
      <c r="E259" s="516">
        <f t="shared" ca="1" si="29"/>
        <v>1021355.3081041723</v>
      </c>
      <c r="F259" s="516">
        <f t="shared" ca="1" si="30"/>
        <v>232127624.24910736</v>
      </c>
      <c r="G259" s="517">
        <v>51541</v>
      </c>
      <c r="H259" s="516">
        <f t="shared" ca="1" si="31"/>
        <v>6314.4515296744785</v>
      </c>
      <c r="I259" s="518">
        <f t="shared" ca="1" si="32"/>
        <v>86731.420395282679</v>
      </c>
      <c r="J259" s="530">
        <f t="shared" ca="1" si="34"/>
        <v>2377291.4859640254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2284245.6140390681</v>
      </c>
      <c r="D260" s="516">
        <f t="shared" ca="1" si="28"/>
        <v>1257357.964682665</v>
      </c>
      <c r="E260" s="516">
        <f t="shared" ca="1" si="29"/>
        <v>1026887.6493564032</v>
      </c>
      <c r="F260" s="516">
        <f t="shared" ca="1" si="30"/>
        <v>231100736.59975097</v>
      </c>
      <c r="G260" s="517">
        <v>51569</v>
      </c>
      <c r="H260" s="516">
        <f t="shared" ca="1" si="31"/>
        <v>6286.7898234133245</v>
      </c>
      <c r="I260" s="518">
        <f t="shared" ca="1" si="32"/>
        <v>77994.88174770007</v>
      </c>
      <c r="J260" s="530">
        <f t="shared" ca="1" si="34"/>
        <v>2368527.2856101817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2284245.6140390681</v>
      </c>
      <c r="D261" s="516">
        <f t="shared" ca="1" si="28"/>
        <v>1251795.6565819844</v>
      </c>
      <c r="E261" s="516">
        <f t="shared" ca="1" si="29"/>
        <v>1032449.9574570837</v>
      </c>
      <c r="F261" s="516">
        <f t="shared" ca="1" si="30"/>
        <v>230068286.64229387</v>
      </c>
      <c r="G261" s="517">
        <v>51600</v>
      </c>
      <c r="H261" s="516">
        <f t="shared" ca="1" si="31"/>
        <v>6258.9782829099222</v>
      </c>
      <c r="I261" s="518">
        <f t="shared" ca="1" si="32"/>
        <v>85969.474015107349</v>
      </c>
      <c r="J261" s="530">
        <f t="shared" ca="1" si="34"/>
        <v>2376474.0663370853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2284245.6140390681</v>
      </c>
      <c r="D262" s="516">
        <f t="shared" ca="1" si="28"/>
        <v>1246203.2193124252</v>
      </c>
      <c r="E262" s="516">
        <f t="shared" ca="1" si="29"/>
        <v>1038042.3947266429</v>
      </c>
      <c r="F262" s="516">
        <f t="shared" ca="1" si="30"/>
        <v>229030244.24756724</v>
      </c>
      <c r="G262" s="517">
        <v>51630</v>
      </c>
      <c r="H262" s="516">
        <f t="shared" ca="1" si="31"/>
        <v>6231.0160965621262</v>
      </c>
      <c r="I262" s="518">
        <f t="shared" ca="1" si="32"/>
        <v>82824.583191225785</v>
      </c>
      <c r="J262" s="530">
        <f t="shared" ca="1" si="34"/>
        <v>2373301.213326856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2284245.6140390681</v>
      </c>
      <c r="D263" s="516">
        <f t="shared" ca="1" si="28"/>
        <v>1240580.4896743225</v>
      </c>
      <c r="E263" s="516">
        <f t="shared" ca="1" si="29"/>
        <v>1043665.1243647456</v>
      </c>
      <c r="F263" s="516">
        <f t="shared" ca="1" si="30"/>
        <v>227986579.1232025</v>
      </c>
      <c r="G263" s="517">
        <v>51661</v>
      </c>
      <c r="H263" s="516">
        <f t="shared" ca="1" si="31"/>
        <v>6202.902448371613</v>
      </c>
      <c r="I263" s="518">
        <f t="shared" ca="1" si="32"/>
        <v>85199.25086009501</v>
      </c>
      <c r="J263" s="530">
        <f t="shared" ca="1" si="34"/>
        <v>2375647.7673475347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2284245.6140390681</v>
      </c>
      <c r="D264" s="516">
        <f t="shared" ca="1" si="28"/>
        <v>1234927.3035840136</v>
      </c>
      <c r="E264" s="516">
        <f t="shared" ca="1" si="29"/>
        <v>1049318.3104550545</v>
      </c>
      <c r="F264" s="516">
        <f t="shared" ca="1" si="30"/>
        <v>226937260.81274745</v>
      </c>
      <c r="G264" s="517">
        <v>51691</v>
      </c>
      <c r="H264" s="516">
        <f t="shared" ca="1" si="31"/>
        <v>6174.6365179200684</v>
      </c>
      <c r="I264" s="518">
        <f t="shared" ca="1" si="32"/>
        <v>82075.168484352893</v>
      </c>
      <c r="J264" s="530">
        <f t="shared" ca="1" si="34"/>
        <v>2372495.4190413412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2284245.6140390681</v>
      </c>
      <c r="D265" s="516">
        <f t="shared" ca="1" si="28"/>
        <v>1229243.4960690488</v>
      </c>
      <c r="E265" s="516">
        <f t="shared" ca="1" si="29"/>
        <v>1055002.1179700193</v>
      </c>
      <c r="F265" s="516">
        <f t="shared" ca="1" si="30"/>
        <v>225882258.69477743</v>
      </c>
      <c r="G265" s="517">
        <v>51722</v>
      </c>
      <c r="H265" s="516">
        <f t="shared" ca="1" si="31"/>
        <v>6146.2174803452435</v>
      </c>
      <c r="I265" s="518">
        <f t="shared" ca="1" si="32"/>
        <v>84420.661022342043</v>
      </c>
      <c r="J265" s="530">
        <f t="shared" ca="1" si="34"/>
        <v>2374812.4925417555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2284245.6140390681</v>
      </c>
      <c r="D266" s="516">
        <f t="shared" ca="1" si="28"/>
        <v>1223528.9012633779</v>
      </c>
      <c r="E266" s="516">
        <f t="shared" ca="1" si="29"/>
        <v>1060716.7127756902</v>
      </c>
      <c r="F266" s="516">
        <f t="shared" ca="1" si="30"/>
        <v>224821541.98200175</v>
      </c>
      <c r="G266" s="517">
        <v>51753</v>
      </c>
      <c r="H266" s="516">
        <f t="shared" ca="1" si="31"/>
        <v>6117.6445063168894</v>
      </c>
      <c r="I266" s="518">
        <f t="shared" ca="1" si="32"/>
        <v>84028.200234457196</v>
      </c>
      <c r="J266" s="530">
        <f t="shared" ca="1" si="34"/>
        <v>2374391.4587798426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2284245.6140390681</v>
      </c>
      <c r="D267" s="516">
        <f t="shared" ca="1" si="28"/>
        <v>1217783.3524025094</v>
      </c>
      <c r="E267" s="516">
        <f t="shared" ca="1" si="29"/>
        <v>1066462.2616365587</v>
      </c>
      <c r="F267" s="516">
        <f t="shared" ca="1" si="30"/>
        <v>223755079.7203652</v>
      </c>
      <c r="G267" s="517">
        <v>51783</v>
      </c>
      <c r="H267" s="516">
        <f t="shared" ca="1" si="31"/>
        <v>6088.9167620125472</v>
      </c>
      <c r="I267" s="518">
        <f t="shared" ca="1" si="32"/>
        <v>80935.755113520616</v>
      </c>
      <c r="J267" s="530">
        <f t="shared" ca="1" si="34"/>
        <v>2371270.2859146013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2284245.6140390681</v>
      </c>
      <c r="D268" s="516">
        <f t="shared" ca="1" si="28"/>
        <v>1212006.6818186447</v>
      </c>
      <c r="E268" s="516">
        <f t="shared" ca="1" si="29"/>
        <v>1072238.9322204234</v>
      </c>
      <c r="F268" s="516">
        <f t="shared" ca="1" si="30"/>
        <v>222682840.78814477</v>
      </c>
      <c r="G268" s="517">
        <v>51814</v>
      </c>
      <c r="H268" s="516">
        <f t="shared" ca="1" si="31"/>
        <v>6060.0334090932238</v>
      </c>
      <c r="I268" s="518">
        <f t="shared" ca="1" si="32"/>
        <v>83236.889655975843</v>
      </c>
      <c r="J268" s="530">
        <f t="shared" ca="1" si="34"/>
        <v>2373542.5371041368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2284245.6140390681</v>
      </c>
      <c r="D269" s="516">
        <f t="shared" ca="1" si="28"/>
        <v>1206198.7209357843</v>
      </c>
      <c r="E269" s="516">
        <f t="shared" ca="1" si="29"/>
        <v>1078046.8931032838</v>
      </c>
      <c r="F269" s="516">
        <f t="shared" ca="1" si="30"/>
        <v>221604793.8950415</v>
      </c>
      <c r="G269" s="517">
        <v>51844</v>
      </c>
      <c r="H269" s="516">
        <f t="shared" ca="1" si="31"/>
        <v>6030.9936046789217</v>
      </c>
      <c r="I269" s="518">
        <f t="shared" ca="1" si="32"/>
        <v>80165.822683732113</v>
      </c>
      <c r="J269" s="530">
        <f t="shared" ca="1" si="34"/>
        <v>2370442.4303274793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2284245.6140390681</v>
      </c>
      <c r="D270" s="516">
        <f t="shared" ca="1" si="28"/>
        <v>1200359.3002648081</v>
      </c>
      <c r="E270" s="516">
        <f t="shared" ca="1" si="29"/>
        <v>1083886.31377426</v>
      </c>
      <c r="F270" s="516">
        <f t="shared" ca="1" si="30"/>
        <v>220520907.58126724</v>
      </c>
      <c r="G270" s="517">
        <v>51875</v>
      </c>
      <c r="H270" s="516">
        <f t="shared" ca="1" si="31"/>
        <v>6001.7965013240409</v>
      </c>
      <c r="I270" s="518">
        <f t="shared" ca="1" si="32"/>
        <v>82436.983328955423</v>
      </c>
      <c r="J270" s="530">
        <f t="shared" ca="1" si="34"/>
        <v>2372684.3938693474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2284245.6140390681</v>
      </c>
      <c r="D271" s="516">
        <f t="shared" ca="1" si="28"/>
        <v>1194488.2493985309</v>
      </c>
      <c r="E271" s="516">
        <f t="shared" ca="1" si="29"/>
        <v>1089757.3646405372</v>
      </c>
      <c r="F271" s="516">
        <f t="shared" ca="1" si="30"/>
        <v>219431150.2166267</v>
      </c>
      <c r="G271" s="517">
        <v>51906</v>
      </c>
      <c r="H271" s="516">
        <f t="shared" ca="1" si="31"/>
        <v>5972.4412469926547</v>
      </c>
      <c r="I271" s="518">
        <f t="shared" ca="1" si="32"/>
        <v>82033.777620231398</v>
      </c>
      <c r="J271" s="530">
        <f t="shared" ca="1" si="34"/>
        <v>2372251.8329062918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2284245.6140390681</v>
      </c>
      <c r="D272" s="516">
        <f t="shared" ca="1" si="28"/>
        <v>1188585.397006728</v>
      </c>
      <c r="E272" s="516">
        <f t="shared" ca="1" si="29"/>
        <v>1095660.2170323401</v>
      </c>
      <c r="F272" s="516">
        <f t="shared" ca="1" si="30"/>
        <v>218335489.99959436</v>
      </c>
      <c r="G272" s="517">
        <v>51934</v>
      </c>
      <c r="H272" s="516">
        <f t="shared" ca="1" si="31"/>
        <v>5942.9269850336395</v>
      </c>
      <c r="I272" s="518">
        <f t="shared" ca="1" si="32"/>
        <v>73728.866472786554</v>
      </c>
      <c r="J272" s="530">
        <f t="shared" ca="1" si="34"/>
        <v>2363917.4074968887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2284245.6140390681</v>
      </c>
      <c r="D273" s="516">
        <f t="shared" ca="1" si="28"/>
        <v>1182650.5708311361</v>
      </c>
      <c r="E273" s="516">
        <f t="shared" ca="1" si="29"/>
        <v>1101595.043207932</v>
      </c>
      <c r="F273" s="516">
        <f t="shared" ca="1" si="30"/>
        <v>217233894.95638642</v>
      </c>
      <c r="G273" s="517">
        <v>51965</v>
      </c>
      <c r="H273" s="516">
        <f t="shared" ca="1" si="31"/>
        <v>5913.2528541556803</v>
      </c>
      <c r="I273" s="518">
        <f t="shared" ca="1" si="32"/>
        <v>81220.8022798491</v>
      </c>
      <c r="J273" s="530">
        <f t="shared" ca="1" si="34"/>
        <v>2371379.669173073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2284245.6140390681</v>
      </c>
      <c r="D274" s="516">
        <f t="shared" ca="1" si="28"/>
        <v>1176683.5976804264</v>
      </c>
      <c r="E274" s="516">
        <f t="shared" ca="1" si="29"/>
        <v>1107562.0163586417</v>
      </c>
      <c r="F274" s="516">
        <f t="shared" ca="1" si="30"/>
        <v>216126332.94002777</v>
      </c>
      <c r="G274" s="517">
        <v>51995</v>
      </c>
      <c r="H274" s="516">
        <f t="shared" ca="1" si="31"/>
        <v>5883.4179884021323</v>
      </c>
      <c r="I274" s="518">
        <f t="shared" ca="1" si="32"/>
        <v>78204.202184299094</v>
      </c>
      <c r="J274" s="530">
        <f t="shared" ca="1" si="34"/>
        <v>2368333.2342117694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2284245.6140390681</v>
      </c>
      <c r="D275" s="516">
        <f t="shared" ca="1" si="28"/>
        <v>1170684.3034251505</v>
      </c>
      <c r="E275" s="516">
        <f t="shared" ca="1" si="29"/>
        <v>1113561.3106139177</v>
      </c>
      <c r="F275" s="516">
        <f t="shared" ca="1" si="30"/>
        <v>215012771.62941384</v>
      </c>
      <c r="G275" s="517">
        <v>52026</v>
      </c>
      <c r="H275" s="516">
        <f t="shared" ca="1" si="31"/>
        <v>5853.421517125752</v>
      </c>
      <c r="I275" s="518">
        <f t="shared" ca="1" si="32"/>
        <v>80398.995853690314</v>
      </c>
      <c r="J275" s="530">
        <f t="shared" ca="1" si="34"/>
        <v>2370498.0314098843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2284245.6140390681</v>
      </c>
      <c r="D276" s="516">
        <f t="shared" ca="1" si="28"/>
        <v>1164652.5129926584</v>
      </c>
      <c r="E276" s="516">
        <f t="shared" ca="1" si="29"/>
        <v>1119593.1010464097</v>
      </c>
      <c r="F276" s="516">
        <f t="shared" ca="1" si="30"/>
        <v>213893178.52836743</v>
      </c>
      <c r="G276" s="517">
        <v>52056</v>
      </c>
      <c r="H276" s="516">
        <f t="shared" ca="1" si="31"/>
        <v>5823.2625649632919</v>
      </c>
      <c r="I276" s="518">
        <f t="shared" ca="1" si="32"/>
        <v>77404.597786588973</v>
      </c>
      <c r="J276" s="530">
        <f t="shared" ca="1" si="34"/>
        <v>2367473.4743906204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2284245.6140390681</v>
      </c>
      <c r="D277" s="516">
        <f t="shared" ca="1" si="28"/>
        <v>1158588.0503619902</v>
      </c>
      <c r="E277" s="516">
        <f t="shared" ca="1" si="29"/>
        <v>1125657.5636770779</v>
      </c>
      <c r="F277" s="516">
        <f t="shared" ca="1" si="30"/>
        <v>212767520.96469036</v>
      </c>
      <c r="G277" s="517">
        <v>52087</v>
      </c>
      <c r="H277" s="516">
        <f t="shared" ca="1" si="31"/>
        <v>5792.9402518099514</v>
      </c>
      <c r="I277" s="518">
        <f t="shared" ca="1" si="32"/>
        <v>79568.262412552678</v>
      </c>
      <c r="J277" s="530">
        <f t="shared" ca="1" si="34"/>
        <v>2369606.8167034308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2284245.6140390681</v>
      </c>
      <c r="D278" s="516">
        <f t="shared" ca="1" si="28"/>
        <v>1152490.7385587394</v>
      </c>
      <c r="E278" s="516">
        <f t="shared" ca="1" si="29"/>
        <v>1131754.8754803287</v>
      </c>
      <c r="F278" s="516">
        <f t="shared" ca="1" si="30"/>
        <v>211635766.08921003</v>
      </c>
      <c r="G278" s="517">
        <v>52118</v>
      </c>
      <c r="H278" s="516">
        <f t="shared" ca="1" si="31"/>
        <v>5762.453692793697</v>
      </c>
      <c r="I278" s="518">
        <f t="shared" ca="1" si="32"/>
        <v>79149.517798864807</v>
      </c>
      <c r="J278" s="530">
        <f t="shared" ca="1" si="34"/>
        <v>2369157.5855307267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2284245.6140390681</v>
      </c>
      <c r="D279" s="516">
        <f t="shared" ca="1" si="28"/>
        <v>1146360.3996498878</v>
      </c>
      <c r="E279" s="516">
        <f t="shared" ca="1" si="29"/>
        <v>1137885.2143891803</v>
      </c>
      <c r="F279" s="516">
        <f t="shared" ca="1" si="30"/>
        <v>210497880.87482086</v>
      </c>
      <c r="G279" s="517">
        <v>52148</v>
      </c>
      <c r="H279" s="516">
        <f t="shared" ca="1" si="31"/>
        <v>5731.8019982494388</v>
      </c>
      <c r="I279" s="518">
        <f t="shared" ca="1" si="32"/>
        <v>76188.875792115607</v>
      </c>
      <c r="J279" s="530">
        <f t="shared" ca="1" si="34"/>
        <v>2366166.2918294328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2284245.6140390681</v>
      </c>
      <c r="D280" s="516">
        <f t="shared" ca="1" si="28"/>
        <v>1140196.8547386131</v>
      </c>
      <c r="E280" s="516">
        <f t="shared" ca="1" si="29"/>
        <v>1144048.759300455</v>
      </c>
      <c r="F280" s="516">
        <f t="shared" ca="1" si="30"/>
        <v>209353832.11552042</v>
      </c>
      <c r="G280" s="517">
        <v>52179</v>
      </c>
      <c r="H280" s="516">
        <f t="shared" ca="1" si="31"/>
        <v>5700.9842736930659</v>
      </c>
      <c r="I280" s="518">
        <f t="shared" ca="1" si="32"/>
        <v>78305.211685433344</v>
      </c>
      <c r="J280" s="530">
        <f t="shared" ca="1" si="34"/>
        <v>2368251.8099981947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2284245.6140390681</v>
      </c>
      <c r="D281" s="516">
        <f t="shared" ca="1" si="28"/>
        <v>1133999.923959069</v>
      </c>
      <c r="E281" s="516">
        <f t="shared" ca="1" si="29"/>
        <v>1150245.6900799992</v>
      </c>
      <c r="F281" s="516">
        <f t="shared" ca="1" si="30"/>
        <v>208203586.42544043</v>
      </c>
      <c r="G281" s="517">
        <v>52209</v>
      </c>
      <c r="H281" s="516">
        <f t="shared" ca="1" si="31"/>
        <v>5669.9996197953451</v>
      </c>
      <c r="I281" s="518">
        <f t="shared" ca="1" si="32"/>
        <v>75367.379561587339</v>
      </c>
      <c r="J281" s="530">
        <f t="shared" ca="1" si="34"/>
        <v>2365282.9932204508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2284245.6140390681</v>
      </c>
      <c r="D282" s="516">
        <f t="shared" ca="1" si="28"/>
        <v>1127769.4264711358</v>
      </c>
      <c r="E282" s="516">
        <f t="shared" ca="1" si="29"/>
        <v>1156476.1875679323</v>
      </c>
      <c r="F282" s="516">
        <f t="shared" ca="1" si="30"/>
        <v>207047110.23787251</v>
      </c>
      <c r="G282" s="517">
        <v>52240</v>
      </c>
      <c r="H282" s="516">
        <f t="shared" ca="1" si="31"/>
        <v>5638.8471323556787</v>
      </c>
      <c r="I282" s="518">
        <f t="shared" ca="1" si="32"/>
        <v>77451.73415026383</v>
      </c>
      <c r="J282" s="530">
        <f t="shared" ca="1" si="34"/>
        <v>2367336.195321688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2284245.6140390681</v>
      </c>
      <c r="D283" s="516">
        <f t="shared" ca="1" si="28"/>
        <v>1121505.1804551429</v>
      </c>
      <c r="E283" s="516">
        <f t="shared" ca="1" si="29"/>
        <v>1162740.4335839252</v>
      </c>
      <c r="F283" s="516">
        <f t="shared" ca="1" si="30"/>
        <v>205884369.8042886</v>
      </c>
      <c r="G283" s="517">
        <v>52271</v>
      </c>
      <c r="H283" s="516">
        <f t="shared" ca="1" si="31"/>
        <v>5607.5259022757145</v>
      </c>
      <c r="I283" s="518">
        <f t="shared" ca="1" si="32"/>
        <v>77021.525008488563</v>
      </c>
      <c r="J283" s="530">
        <f t="shared" ca="1" si="34"/>
        <v>2366874.6649498325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2284245.6140390681</v>
      </c>
      <c r="D284" s="516">
        <f t="shared" ca="1" si="28"/>
        <v>1115207.0031065634</v>
      </c>
      <c r="E284" s="516">
        <f t="shared" ca="1" si="29"/>
        <v>1169038.6109325048</v>
      </c>
      <c r="F284" s="516">
        <f t="shared" ca="1" si="30"/>
        <v>204715331.1933561</v>
      </c>
      <c r="G284" s="517">
        <v>52299</v>
      </c>
      <c r="H284" s="516">
        <f t="shared" ca="1" si="31"/>
        <v>5576.0350155328169</v>
      </c>
      <c r="I284" s="518">
        <f t="shared" ca="1" si="32"/>
        <v>69177.14825424095</v>
      </c>
      <c r="J284" s="530">
        <f t="shared" ca="1" si="34"/>
        <v>2358998.7973088417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2284245.6140390681</v>
      </c>
      <c r="D285" s="516">
        <f t="shared" ca="1" si="28"/>
        <v>1108874.7106306788</v>
      </c>
      <c r="E285" s="516">
        <f t="shared" ca="1" si="29"/>
        <v>1175370.9034083893</v>
      </c>
      <c r="F285" s="516">
        <f t="shared" ca="1" si="30"/>
        <v>203539960.28994772</v>
      </c>
      <c r="G285" s="517">
        <v>52330</v>
      </c>
      <c r="H285" s="516">
        <f t="shared" ca="1" si="31"/>
        <v>5544.3735531533939</v>
      </c>
      <c r="I285" s="518">
        <f t="shared" ca="1" si="32"/>
        <v>76154.103203928462</v>
      </c>
      <c r="J285" s="530">
        <f t="shared" ca="1" si="34"/>
        <v>2365944.0907961503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2284245.6140390681</v>
      </c>
      <c r="D286" s="516">
        <f t="shared" ca="1" si="28"/>
        <v>1102508.118237217</v>
      </c>
      <c r="E286" s="516">
        <f t="shared" ca="1" si="29"/>
        <v>1181737.4958018512</v>
      </c>
      <c r="F286" s="516">
        <f t="shared" ca="1" si="30"/>
        <v>202358222.79414588</v>
      </c>
      <c r="G286" s="517">
        <v>52360</v>
      </c>
      <c r="H286" s="516">
        <f t="shared" ca="1" si="31"/>
        <v>5512.5405911860844</v>
      </c>
      <c r="I286" s="518">
        <f t="shared" ca="1" si="32"/>
        <v>73274.385704381173</v>
      </c>
      <c r="J286" s="530">
        <f t="shared" ca="1" si="34"/>
        <v>2363032.5403346354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2284245.6140390681</v>
      </c>
      <c r="D287" s="516">
        <f t="shared" ca="1" si="28"/>
        <v>1096107.0401349568</v>
      </c>
      <c r="E287" s="516">
        <f t="shared" ca="1" si="29"/>
        <v>1188138.5739041113</v>
      </c>
      <c r="F287" s="516">
        <f t="shared" ca="1" si="30"/>
        <v>201170084.22024179</v>
      </c>
      <c r="G287" s="517">
        <v>52391</v>
      </c>
      <c r="H287" s="516">
        <f t="shared" ca="1" si="31"/>
        <v>5480.5352006747844</v>
      </c>
      <c r="I287" s="518">
        <f t="shared" ca="1" si="32"/>
        <v>75277.258879422268</v>
      </c>
      <c r="J287" s="530">
        <f t="shared" ca="1" si="34"/>
        <v>2365003.4081191649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2284245.6140390681</v>
      </c>
      <c r="D288" s="516">
        <f t="shared" ca="1" si="28"/>
        <v>1089671.2895263098</v>
      </c>
      <c r="E288" s="516">
        <f t="shared" ca="1" si="29"/>
        <v>1194574.3245127583</v>
      </c>
      <c r="F288" s="516">
        <f t="shared" ca="1" si="30"/>
        <v>199975509.89572904</v>
      </c>
      <c r="G288" s="517">
        <v>52421</v>
      </c>
      <c r="H288" s="516">
        <f t="shared" ca="1" si="31"/>
        <v>5448.3564476315487</v>
      </c>
      <c r="I288" s="518">
        <f t="shared" ca="1" si="32"/>
        <v>72421.230319287031</v>
      </c>
      <c r="J288" s="530">
        <f t="shared" ca="1" si="34"/>
        <v>2362115.2008059868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2284245.6140390681</v>
      </c>
      <c r="D289" s="516">
        <f t="shared" ca="1" si="28"/>
        <v>1083200.6786018657</v>
      </c>
      <c r="E289" s="516">
        <f t="shared" ca="1" si="29"/>
        <v>1201044.9354372025</v>
      </c>
      <c r="F289" s="516">
        <f t="shared" ca="1" si="30"/>
        <v>198774464.96029183</v>
      </c>
      <c r="G289" s="517">
        <v>52452</v>
      </c>
      <c r="H289" s="516">
        <f t="shared" ca="1" si="31"/>
        <v>5416.0033930093286</v>
      </c>
      <c r="I289" s="518">
        <f t="shared" ca="1" si="32"/>
        <v>74390.889681211193</v>
      </c>
      <c r="J289" s="530">
        <f t="shared" ca="1" si="34"/>
        <v>2364052.5071132886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2284245.6140390681</v>
      </c>
      <c r="D290" s="516">
        <f t="shared" ca="1" si="28"/>
        <v>1076695.0185349141</v>
      </c>
      <c r="E290" s="516">
        <f t="shared" ca="1" si="29"/>
        <v>1207550.595504154</v>
      </c>
      <c r="F290" s="516">
        <f t="shared" ca="1" si="30"/>
        <v>197566914.36478767</v>
      </c>
      <c r="G290" s="517">
        <v>52483</v>
      </c>
      <c r="H290" s="516">
        <f t="shared" ca="1" si="31"/>
        <v>5383.475092674571</v>
      </c>
      <c r="I290" s="518">
        <f t="shared" ca="1" si="32"/>
        <v>73944.100965228557</v>
      </c>
      <c r="J290" s="530">
        <f t="shared" ca="1" si="34"/>
        <v>2363573.1900969711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2284245.6140390681</v>
      </c>
      <c r="D291" s="516">
        <f t="shared" ca="1" si="28"/>
        <v>1070154.1194759333</v>
      </c>
      <c r="E291" s="516">
        <f t="shared" ca="1" si="29"/>
        <v>1214091.4945631349</v>
      </c>
      <c r="F291" s="516">
        <f t="shared" ca="1" si="30"/>
        <v>196352822.87022454</v>
      </c>
      <c r="G291" s="517">
        <v>52513</v>
      </c>
      <c r="H291" s="516">
        <f t="shared" ca="1" si="31"/>
        <v>5350.7705973796665</v>
      </c>
      <c r="I291" s="518">
        <f t="shared" ca="1" si="32"/>
        <v>71124.089171323547</v>
      </c>
      <c r="J291" s="530">
        <f t="shared" ca="1" si="34"/>
        <v>2360720.4738077712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2284245.6140390681</v>
      </c>
      <c r="D292" s="516">
        <f t="shared" ca="1" si="28"/>
        <v>1063577.7905470496</v>
      </c>
      <c r="E292" s="516">
        <f t="shared" ca="1" si="29"/>
        <v>1220667.8234920185</v>
      </c>
      <c r="F292" s="516">
        <f t="shared" ca="1" si="30"/>
        <v>195132155.04673252</v>
      </c>
      <c r="G292" s="517">
        <v>52544</v>
      </c>
      <c r="H292" s="516">
        <f t="shared" ca="1" si="31"/>
        <v>5317.8889527352476</v>
      </c>
      <c r="I292" s="518">
        <f t="shared" ca="1" si="32"/>
        <v>73043.250107723521</v>
      </c>
      <c r="J292" s="530">
        <f t="shared" ca="1" si="34"/>
        <v>2362606.7530995272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2284245.6140390681</v>
      </c>
      <c r="D293" s="516">
        <f t="shared" ca="1" si="28"/>
        <v>1056965.8398364678</v>
      </c>
      <c r="E293" s="516">
        <f t="shared" ca="1" si="29"/>
        <v>1227279.7742026004</v>
      </c>
      <c r="F293" s="516">
        <f t="shared" ca="1" si="30"/>
        <v>193904875.2725299</v>
      </c>
      <c r="G293" s="517">
        <v>52574</v>
      </c>
      <c r="H293" s="516">
        <f t="shared" ca="1" si="31"/>
        <v>5284.8291991823389</v>
      </c>
      <c r="I293" s="518">
        <f t="shared" ca="1" si="32"/>
        <v>70247.575816823693</v>
      </c>
      <c r="J293" s="530">
        <f t="shared" ca="1" si="34"/>
        <v>2359778.0190550741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2284245.6140390681</v>
      </c>
      <c r="D294" s="516">
        <f t="shared" ca="1" si="28"/>
        <v>1050318.0743928703</v>
      </c>
      <c r="E294" s="516">
        <f t="shared" ca="1" si="29"/>
        <v>1233927.5396461978</v>
      </c>
      <c r="F294" s="516">
        <f t="shared" ca="1" si="30"/>
        <v>192670947.73288369</v>
      </c>
      <c r="G294" s="517">
        <v>52605</v>
      </c>
      <c r="H294" s="516">
        <f t="shared" ca="1" si="31"/>
        <v>5251.5903719643511</v>
      </c>
      <c r="I294" s="518">
        <f t="shared" ca="1" si="32"/>
        <v>72132.613601381119</v>
      </c>
      <c r="J294" s="530">
        <f t="shared" ca="1" si="34"/>
        <v>2361629.8180124136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2284245.6140390681</v>
      </c>
      <c r="D295" s="516">
        <f t="shared" ca="1" si="28"/>
        <v>1043634.3002197867</v>
      </c>
      <c r="E295" s="516">
        <f t="shared" ca="1" si="29"/>
        <v>1240611.3138192813</v>
      </c>
      <c r="F295" s="516">
        <f t="shared" ca="1" si="30"/>
        <v>191430336.4190644</v>
      </c>
      <c r="G295" s="517">
        <v>52636</v>
      </c>
      <c r="H295" s="516">
        <f t="shared" ca="1" si="31"/>
        <v>5218.1715010989337</v>
      </c>
      <c r="I295" s="518">
        <f t="shared" ca="1" si="32"/>
        <v>71673.592556632721</v>
      </c>
      <c r="J295" s="530">
        <f t="shared" ca="1" si="34"/>
        <v>2361137.3780967998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2284245.6140390681</v>
      </c>
      <c r="D296" s="516">
        <f t="shared" ca="1" si="28"/>
        <v>1036914.3222699323</v>
      </c>
      <c r="E296" s="516">
        <f t="shared" ca="1" si="29"/>
        <v>1247331.2917691357</v>
      </c>
      <c r="F296" s="516">
        <f t="shared" ca="1" si="30"/>
        <v>190183005.12729526</v>
      </c>
      <c r="G296" s="517">
        <v>52665</v>
      </c>
      <c r="H296" s="516">
        <f t="shared" ca="1" si="31"/>
        <v>5184.571611349661</v>
      </c>
      <c r="I296" s="518">
        <f t="shared" ca="1" si="32"/>
        <v>66617.757073834407</v>
      </c>
      <c r="J296" s="530">
        <f t="shared" ca="1" si="34"/>
        <v>2356047.9427242521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2284245.6140390681</v>
      </c>
      <c r="D297" s="516">
        <f t="shared" ca="1" si="28"/>
        <v>1030157.9444395161</v>
      </c>
      <c r="E297" s="516">
        <f t="shared" ca="1" si="29"/>
        <v>1254087.6695995522</v>
      </c>
      <c r="F297" s="516">
        <f t="shared" ca="1" si="30"/>
        <v>188928917.45769569</v>
      </c>
      <c r="G297" s="517">
        <v>52696</v>
      </c>
      <c r="H297" s="516">
        <f t="shared" ca="1" si="31"/>
        <v>5150.78972219758</v>
      </c>
      <c r="I297" s="518">
        <f t="shared" ca="1" si="32"/>
        <v>70748.077907353829</v>
      </c>
      <c r="J297" s="530">
        <f t="shared" ca="1" si="34"/>
        <v>2360144.4816686194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2284245.6140390681</v>
      </c>
      <c r="D298" s="516">
        <f t="shared" ca="1" si="28"/>
        <v>1023364.9695625184</v>
      </c>
      <c r="E298" s="516">
        <f t="shared" ca="1" si="29"/>
        <v>1260880.6444765497</v>
      </c>
      <c r="F298" s="516">
        <f t="shared" ca="1" si="30"/>
        <v>187668036.81321913</v>
      </c>
      <c r="G298" s="517">
        <v>52726</v>
      </c>
      <c r="H298" s="516">
        <f t="shared" ca="1" si="31"/>
        <v>5116.8248478125925</v>
      </c>
      <c r="I298" s="518">
        <f t="shared" ca="1" si="32"/>
        <v>68014.410284770434</v>
      </c>
      <c r="J298" s="530">
        <f t="shared" ca="1" si="34"/>
        <v>2357376.8491716515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2284245.6140390681</v>
      </c>
      <c r="D299" s="516">
        <f t="shared" ca="1" si="28"/>
        <v>1016535.199404937</v>
      </c>
      <c r="E299" s="516">
        <f t="shared" ca="1" si="29"/>
        <v>1267710.4146341311</v>
      </c>
      <c r="F299" s="516">
        <f t="shared" ca="1" si="30"/>
        <v>186400326.39858499</v>
      </c>
      <c r="G299" s="517">
        <v>52757</v>
      </c>
      <c r="H299" s="516">
        <f t="shared" ca="1" si="31"/>
        <v>5082.6759970246849</v>
      </c>
      <c r="I299" s="518">
        <f t="shared" ca="1" si="32"/>
        <v>69812.509694517503</v>
      </c>
      <c r="J299" s="530">
        <f t="shared" ca="1" si="34"/>
        <v>2359140.7997306106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2284245.6140390681</v>
      </c>
      <c r="D300" s="516">
        <f t="shared" ca="1" si="28"/>
        <v>1009668.4346590021</v>
      </c>
      <c r="E300" s="516">
        <f t="shared" ca="1" si="29"/>
        <v>1274577.179380066</v>
      </c>
      <c r="F300" s="516">
        <f t="shared" ca="1" si="30"/>
        <v>185125749.21920493</v>
      </c>
      <c r="G300" s="517">
        <v>52787</v>
      </c>
      <c r="H300" s="516">
        <f t="shared" ca="1" si="31"/>
        <v>5048.342173295011</v>
      </c>
      <c r="I300" s="518">
        <f t="shared" ca="1" si="32"/>
        <v>67104.11750349059</v>
      </c>
      <c r="J300" s="530">
        <f t="shared" ca="1" si="34"/>
        <v>2356398.073715854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2284245.6140390681</v>
      </c>
      <c r="D301" s="516">
        <f t="shared" ca="1" si="28"/>
        <v>1002764.47493736</v>
      </c>
      <c r="E301" s="516">
        <f t="shared" ca="1" si="29"/>
        <v>1281481.1391017081</v>
      </c>
      <c r="F301" s="516">
        <f t="shared" ca="1" si="30"/>
        <v>183844268.08010322</v>
      </c>
      <c r="G301" s="517">
        <v>52818</v>
      </c>
      <c r="H301" s="516">
        <f t="shared" ca="1" si="31"/>
        <v>5013.8223746867998</v>
      </c>
      <c r="I301" s="518">
        <f t="shared" ca="1" si="32"/>
        <v>68866.778709544218</v>
      </c>
      <c r="J301" s="530">
        <f t="shared" ca="1" si="34"/>
        <v>2358126.215123299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2284245.6140390681</v>
      </c>
      <c r="D302" s="516">
        <f t="shared" ca="1" si="28"/>
        <v>995823.11876722577</v>
      </c>
      <c r="E302" s="516">
        <f t="shared" ca="1" si="29"/>
        <v>1288422.4952718425</v>
      </c>
      <c r="F302" s="516">
        <f t="shared" ca="1" si="30"/>
        <v>182555845.58483139</v>
      </c>
      <c r="G302" s="517">
        <v>52849</v>
      </c>
      <c r="H302" s="516">
        <f t="shared" ca="1" si="31"/>
        <v>4979.1155938361289</v>
      </c>
      <c r="I302" s="518">
        <f t="shared" ca="1" si="32"/>
        <v>68390.067725798392</v>
      </c>
      <c r="J302" s="530">
        <f t="shared" ca="1" si="34"/>
        <v>2357614.7973587029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2284245.6140390681</v>
      </c>
      <c r="D303" s="516">
        <f t="shared" ca="1" si="28"/>
        <v>988844.16358450335</v>
      </c>
      <c r="E303" s="516">
        <f t="shared" ca="1" si="29"/>
        <v>1295401.4504545648</v>
      </c>
      <c r="F303" s="516">
        <f t="shared" ca="1" si="30"/>
        <v>181260444.13437682</v>
      </c>
      <c r="G303" s="517">
        <v>52879</v>
      </c>
      <c r="H303" s="516">
        <f t="shared" ca="1" si="31"/>
        <v>4944.2208179225163</v>
      </c>
      <c r="I303" s="518">
        <f t="shared" ca="1" si="32"/>
        <v>65720.104410539294</v>
      </c>
      <c r="J303" s="530">
        <f t="shared" ca="1" si="34"/>
        <v>2354909.9392675301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2284245.6140390681</v>
      </c>
      <c r="D304" s="516">
        <f t="shared" ref="D304:D367" ca="1" si="36">+F303*(($H$6/100)/$H$9)</f>
        <v>981827.40572787449</v>
      </c>
      <c r="E304" s="516">
        <f t="shared" ref="E304:E367" ca="1" si="37">+C304-D304</f>
        <v>1302418.2083111936</v>
      </c>
      <c r="F304" s="516">
        <f t="shared" ref="F304:F367" ca="1" si="38">IF(F303&lt;1,0,+F303-E304)</f>
        <v>179958025.92606562</v>
      </c>
      <c r="G304" s="517">
        <v>52910</v>
      </c>
      <c r="H304" s="516">
        <f t="shared" ref="H304:H367" ca="1" si="39">+D304*$H$7/100</f>
        <v>4909.1370286393721</v>
      </c>
      <c r="I304" s="518">
        <f t="shared" ref="I304:I367" ca="1" si="40">+F303*$R$41*O304</f>
        <v>67428.885217988165</v>
      </c>
      <c r="J304" s="530">
        <f t="shared" ca="1" si="34"/>
        <v>2356583.6362856952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2284245.6140390681</v>
      </c>
      <c r="D305" s="516">
        <f t="shared" ca="1" si="36"/>
        <v>974772.64043285546</v>
      </c>
      <c r="E305" s="516">
        <f t="shared" ca="1" si="37"/>
        <v>1309472.9736062125</v>
      </c>
      <c r="F305" s="516">
        <f t="shared" ca="1" si="38"/>
        <v>178648552.95245942</v>
      </c>
      <c r="G305" s="517">
        <v>52940</v>
      </c>
      <c r="H305" s="516">
        <f t="shared" ca="1" si="39"/>
        <v>4873.863202164277</v>
      </c>
      <c r="I305" s="518">
        <f t="shared" ca="1" si="40"/>
        <v>64784.889333383617</v>
      </c>
      <c r="J305" s="530">
        <f t="shared" ref="J305:J368" ca="1" si="42">+C305+H305+I305</f>
        <v>2353904.3665746162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2284245.6140390681</v>
      </c>
      <c r="D306" s="516">
        <f t="shared" ca="1" si="36"/>
        <v>967679.66182582197</v>
      </c>
      <c r="E306" s="516">
        <f t="shared" ca="1" si="37"/>
        <v>1316565.9522132461</v>
      </c>
      <c r="F306" s="516">
        <f t="shared" ca="1" si="38"/>
        <v>177331987.00024617</v>
      </c>
      <c r="G306" s="517">
        <v>52971</v>
      </c>
      <c r="H306" s="516">
        <f t="shared" ca="1" si="39"/>
        <v>4838.3983091291102</v>
      </c>
      <c r="I306" s="518">
        <f t="shared" ca="1" si="40"/>
        <v>66457.261698314906</v>
      </c>
      <c r="J306" s="530">
        <f t="shared" ca="1" si="42"/>
        <v>2355541.2740465123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2284245.6140390681</v>
      </c>
      <c r="D307" s="516">
        <f t="shared" ca="1" si="36"/>
        <v>960548.26291800011</v>
      </c>
      <c r="E307" s="516">
        <f t="shared" ca="1" si="37"/>
        <v>1323697.351121068</v>
      </c>
      <c r="F307" s="516">
        <f t="shared" ca="1" si="38"/>
        <v>176008289.6491251</v>
      </c>
      <c r="G307" s="517">
        <v>53002</v>
      </c>
      <c r="H307" s="516">
        <f t="shared" ca="1" si="39"/>
        <v>4802.7413145900009</v>
      </c>
      <c r="I307" s="518">
        <f t="shared" ca="1" si="40"/>
        <v>65967.499164091569</v>
      </c>
      <c r="J307" s="530">
        <f t="shared" ca="1" si="42"/>
        <v>2355015.8545177495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2284245.6140390681</v>
      </c>
      <c r="D308" s="516">
        <f t="shared" ca="1" si="36"/>
        <v>953378.2355994276</v>
      </c>
      <c r="E308" s="516">
        <f t="shared" ca="1" si="37"/>
        <v>1330867.3784396406</v>
      </c>
      <c r="F308" s="516">
        <f t="shared" ca="1" si="38"/>
        <v>174677422.27068546</v>
      </c>
      <c r="G308" s="517">
        <v>53030</v>
      </c>
      <c r="H308" s="516">
        <f t="shared" ca="1" si="39"/>
        <v>4766.8911779971377</v>
      </c>
      <c r="I308" s="518">
        <f t="shared" ca="1" si="40"/>
        <v>59138.785322106029</v>
      </c>
      <c r="J308" s="530">
        <f t="shared" ca="1" si="42"/>
        <v>2348151.2905391711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2284245.6140390681</v>
      </c>
      <c r="D309" s="516">
        <f t="shared" ca="1" si="36"/>
        <v>946169.37063287967</v>
      </c>
      <c r="E309" s="516">
        <f t="shared" ca="1" si="37"/>
        <v>1338076.2434061884</v>
      </c>
      <c r="F309" s="516">
        <f t="shared" ca="1" si="38"/>
        <v>173339346.02727929</v>
      </c>
      <c r="G309" s="517">
        <v>53061</v>
      </c>
      <c r="H309" s="516">
        <f t="shared" ca="1" si="39"/>
        <v>4730.8468531643985</v>
      </c>
      <c r="I309" s="518">
        <f t="shared" ca="1" si="40"/>
        <v>64980.001084694988</v>
      </c>
      <c r="J309" s="530">
        <f t="shared" ca="1" si="42"/>
        <v>2353956.4619769277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2284245.6140390681</v>
      </c>
      <c r="D310" s="516">
        <f t="shared" ca="1" si="36"/>
        <v>938921.45764776284</v>
      </c>
      <c r="E310" s="516">
        <f t="shared" ca="1" si="37"/>
        <v>1345324.1563913054</v>
      </c>
      <c r="F310" s="516">
        <f t="shared" ca="1" si="38"/>
        <v>171994021.87088799</v>
      </c>
      <c r="G310" s="517">
        <v>53091</v>
      </c>
      <c r="H310" s="516">
        <f t="shared" ca="1" si="39"/>
        <v>4694.6072882388144</v>
      </c>
      <c r="I310" s="518">
        <f t="shared" ca="1" si="40"/>
        <v>62402.164569820539</v>
      </c>
      <c r="J310" s="530">
        <f t="shared" ca="1" si="42"/>
        <v>2351342.3858971274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2284245.6140390681</v>
      </c>
      <c r="D311" s="516">
        <f t="shared" ca="1" si="36"/>
        <v>931634.28513397672</v>
      </c>
      <c r="E311" s="516">
        <f t="shared" ca="1" si="37"/>
        <v>1352611.3289050914</v>
      </c>
      <c r="F311" s="516">
        <f t="shared" ca="1" si="38"/>
        <v>170641410.54198289</v>
      </c>
      <c r="G311" s="517">
        <v>53122</v>
      </c>
      <c r="H311" s="516">
        <f t="shared" ca="1" si="39"/>
        <v>4658.1714256698833</v>
      </c>
      <c r="I311" s="518">
        <f t="shared" ca="1" si="40"/>
        <v>63981.776135970329</v>
      </c>
      <c r="J311" s="530">
        <f t="shared" ca="1" si="42"/>
        <v>2352885.5616007084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2284245.6140390681</v>
      </c>
      <c r="D312" s="516">
        <f t="shared" ca="1" si="36"/>
        <v>924307.6404357407</v>
      </c>
      <c r="E312" s="516">
        <f t="shared" ca="1" si="37"/>
        <v>1359937.9736033273</v>
      </c>
      <c r="F312" s="516">
        <f t="shared" ca="1" si="38"/>
        <v>169281472.56837955</v>
      </c>
      <c r="G312" s="517">
        <v>53152</v>
      </c>
      <c r="H312" s="516">
        <f t="shared" ca="1" si="39"/>
        <v>4621.5382021787036</v>
      </c>
      <c r="I312" s="518">
        <f t="shared" ca="1" si="40"/>
        <v>61430.907795113832</v>
      </c>
      <c r="J312" s="530">
        <f t="shared" ca="1" si="42"/>
        <v>2350298.0600363608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2284245.6140390681</v>
      </c>
      <c r="D313" s="516">
        <f t="shared" ca="1" si="36"/>
        <v>916941.30974538927</v>
      </c>
      <c r="E313" s="516">
        <f t="shared" ca="1" si="37"/>
        <v>1367304.3042936788</v>
      </c>
      <c r="F313" s="516">
        <f t="shared" ca="1" si="38"/>
        <v>167914168.26408586</v>
      </c>
      <c r="G313" s="517">
        <v>53183</v>
      </c>
      <c r="H313" s="516">
        <f t="shared" ca="1" si="39"/>
        <v>4584.7065487269465</v>
      </c>
      <c r="I313" s="518">
        <f t="shared" ca="1" si="40"/>
        <v>62972.707795437185</v>
      </c>
      <c r="J313" s="530">
        <f t="shared" ca="1" si="42"/>
        <v>2351803.0283832322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2284245.6140390681</v>
      </c>
      <c r="D314" s="516">
        <f t="shared" ca="1" si="36"/>
        <v>909535.0780971318</v>
      </c>
      <c r="E314" s="516">
        <f t="shared" ca="1" si="37"/>
        <v>1374710.5359419363</v>
      </c>
      <c r="F314" s="516">
        <f t="shared" ca="1" si="38"/>
        <v>166539457.72814393</v>
      </c>
      <c r="G314" s="517">
        <v>53214</v>
      </c>
      <c r="H314" s="516">
        <f t="shared" ca="1" si="39"/>
        <v>4547.6753904856587</v>
      </c>
      <c r="I314" s="518">
        <f t="shared" ca="1" si="40"/>
        <v>62464.070594239936</v>
      </c>
      <c r="J314" s="530">
        <f t="shared" ca="1" si="42"/>
        <v>2351257.3600237938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2284245.6140390681</v>
      </c>
      <c r="D315" s="516">
        <f t="shared" ca="1" si="36"/>
        <v>902088.72936077963</v>
      </c>
      <c r="E315" s="516">
        <f t="shared" ca="1" si="37"/>
        <v>1382156.8846782884</v>
      </c>
      <c r="F315" s="516">
        <f t="shared" ca="1" si="38"/>
        <v>165157300.84346566</v>
      </c>
      <c r="G315" s="517">
        <v>53244</v>
      </c>
      <c r="H315" s="516">
        <f t="shared" ca="1" si="39"/>
        <v>4510.4436468038984</v>
      </c>
      <c r="I315" s="518">
        <f t="shared" ca="1" si="40"/>
        <v>59954.204782131805</v>
      </c>
      <c r="J315" s="530">
        <f t="shared" ca="1" si="42"/>
        <v>2348710.2624680037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2284245.6140390681</v>
      </c>
      <c r="D316" s="516">
        <f t="shared" ca="1" si="36"/>
        <v>894602.04623543902</v>
      </c>
      <c r="E316" s="516">
        <f t="shared" ca="1" si="37"/>
        <v>1389643.5678036292</v>
      </c>
      <c r="F316" s="516">
        <f t="shared" ca="1" si="38"/>
        <v>163767657.27566203</v>
      </c>
      <c r="G316" s="517">
        <v>53275</v>
      </c>
      <c r="H316" s="516">
        <f t="shared" ca="1" si="39"/>
        <v>4473.0102311771952</v>
      </c>
      <c r="I316" s="518">
        <f t="shared" ca="1" si="40"/>
        <v>61438.515913769217</v>
      </c>
      <c r="J316" s="530">
        <f t="shared" ca="1" si="42"/>
        <v>2350157.1401840146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2284245.6140390681</v>
      </c>
      <c r="D317" s="516">
        <f t="shared" ca="1" si="36"/>
        <v>887074.81024316943</v>
      </c>
      <c r="E317" s="516">
        <f t="shared" ca="1" si="37"/>
        <v>1397170.8037958988</v>
      </c>
      <c r="F317" s="516">
        <f t="shared" ca="1" si="38"/>
        <v>162370486.47186613</v>
      </c>
      <c r="G317" s="517">
        <v>53305</v>
      </c>
      <c r="H317" s="516">
        <f t="shared" ca="1" si="39"/>
        <v>4435.3740512158474</v>
      </c>
      <c r="I317" s="518">
        <f t="shared" ca="1" si="40"/>
        <v>58956.356619238322</v>
      </c>
      <c r="J317" s="530">
        <f t="shared" ca="1" si="42"/>
        <v>2347637.3447095226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2284245.6140390681</v>
      </c>
      <c r="D318" s="516">
        <f t="shared" ca="1" si="36"/>
        <v>879506.80172260827</v>
      </c>
      <c r="E318" s="516">
        <f t="shared" ca="1" si="37"/>
        <v>1404738.8123164598</v>
      </c>
      <c r="F318" s="516">
        <f t="shared" ca="1" si="38"/>
        <v>160965747.65954968</v>
      </c>
      <c r="G318" s="517">
        <v>53336</v>
      </c>
      <c r="H318" s="516">
        <f t="shared" ca="1" si="39"/>
        <v>4397.5340086130418</v>
      </c>
      <c r="I318" s="518">
        <f t="shared" ca="1" si="40"/>
        <v>60401.820967534193</v>
      </c>
      <c r="J318" s="530">
        <f t="shared" ca="1" si="42"/>
        <v>2349044.9690152151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2284245.6140390681</v>
      </c>
      <c r="D319" s="516">
        <f t="shared" ca="1" si="36"/>
        <v>871897.79982256086</v>
      </c>
      <c r="E319" s="516">
        <f t="shared" ca="1" si="37"/>
        <v>1412347.8142165071</v>
      </c>
      <c r="F319" s="516">
        <f t="shared" ca="1" si="38"/>
        <v>159553399.84533319</v>
      </c>
      <c r="G319" s="517">
        <v>53367</v>
      </c>
      <c r="H319" s="516">
        <f t="shared" ca="1" si="39"/>
        <v>4359.4889991128039</v>
      </c>
      <c r="I319" s="518">
        <f t="shared" ca="1" si="40"/>
        <v>59879.258129352478</v>
      </c>
      <c r="J319" s="530">
        <f t="shared" ca="1" si="42"/>
        <v>2348484.3611675338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2284245.6140390681</v>
      </c>
      <c r="D320" s="516">
        <f t="shared" ca="1" si="36"/>
        <v>864247.58249555482</v>
      </c>
      <c r="E320" s="516">
        <f t="shared" ca="1" si="37"/>
        <v>1419998.0315435133</v>
      </c>
      <c r="F320" s="516">
        <f t="shared" ca="1" si="38"/>
        <v>158133401.81378967</v>
      </c>
      <c r="G320" s="517">
        <v>53395</v>
      </c>
      <c r="H320" s="516">
        <f t="shared" ca="1" si="39"/>
        <v>4321.2379124777744</v>
      </c>
      <c r="I320" s="518">
        <f t="shared" ca="1" si="40"/>
        <v>53609.942348031946</v>
      </c>
      <c r="J320" s="530">
        <f t="shared" ca="1" si="42"/>
        <v>2342176.7942995778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2284245.6140390681</v>
      </c>
      <c r="D321" s="516">
        <f t="shared" ca="1" si="36"/>
        <v>856555.92649136076</v>
      </c>
      <c r="E321" s="516">
        <f t="shared" ca="1" si="37"/>
        <v>1427689.6875477075</v>
      </c>
      <c r="F321" s="516">
        <f t="shared" ca="1" si="38"/>
        <v>156705712.12624195</v>
      </c>
      <c r="G321" s="517">
        <v>53426</v>
      </c>
      <c r="H321" s="516">
        <f t="shared" ca="1" si="39"/>
        <v>4282.7796324568035</v>
      </c>
      <c r="I321" s="518">
        <f t="shared" ca="1" si="40"/>
        <v>58825.62547472975</v>
      </c>
      <c r="J321" s="530">
        <f t="shared" ca="1" si="42"/>
        <v>2347354.0191462543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2284245.6140390681</v>
      </c>
      <c r="D322" s="516">
        <f t="shared" ca="1" si="36"/>
        <v>848822.60735047725</v>
      </c>
      <c r="E322" s="516">
        <f t="shared" ca="1" si="37"/>
        <v>1435423.0066885909</v>
      </c>
      <c r="F322" s="516">
        <f t="shared" ca="1" si="38"/>
        <v>155270289.11955336</v>
      </c>
      <c r="G322" s="517">
        <v>53456</v>
      </c>
      <c r="H322" s="516">
        <f t="shared" ca="1" si="39"/>
        <v>4244.1130367523865</v>
      </c>
      <c r="I322" s="518">
        <f t="shared" ca="1" si="40"/>
        <v>56414.05636544709</v>
      </c>
      <c r="J322" s="530">
        <f t="shared" ca="1" si="42"/>
        <v>2344903.7834412674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2284245.6140390681</v>
      </c>
      <c r="D323" s="516">
        <f t="shared" ca="1" si="36"/>
        <v>841047.39939758077</v>
      </c>
      <c r="E323" s="516">
        <f t="shared" ca="1" si="37"/>
        <v>1443198.2146414872</v>
      </c>
      <c r="F323" s="516">
        <f t="shared" ca="1" si="38"/>
        <v>153827090.90491188</v>
      </c>
      <c r="G323" s="517">
        <v>53487</v>
      </c>
      <c r="H323" s="516">
        <f t="shared" ca="1" si="39"/>
        <v>4205.2369969879037</v>
      </c>
      <c r="I323" s="518">
        <f t="shared" ca="1" si="40"/>
        <v>57760.547552473843</v>
      </c>
      <c r="J323" s="530">
        <f t="shared" ca="1" si="42"/>
        <v>2346211.3985885298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2284245.6140390681</v>
      </c>
      <c r="D324" s="516">
        <f t="shared" ca="1" si="36"/>
        <v>833230.07573493931</v>
      </c>
      <c r="E324" s="516">
        <f t="shared" ca="1" si="37"/>
        <v>1451015.5383041287</v>
      </c>
      <c r="F324" s="516">
        <f t="shared" ca="1" si="38"/>
        <v>152376075.36660776</v>
      </c>
      <c r="G324" s="517">
        <v>53517</v>
      </c>
      <c r="H324" s="516">
        <f t="shared" ca="1" si="39"/>
        <v>4166.1503786746962</v>
      </c>
      <c r="I324" s="518">
        <f t="shared" ca="1" si="40"/>
        <v>55377.752725768267</v>
      </c>
      <c r="J324" s="530">
        <f t="shared" ca="1" si="42"/>
        <v>2343789.5171435112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2284245.6140390681</v>
      </c>
      <c r="D325" s="516">
        <f t="shared" ca="1" si="36"/>
        <v>825370.40823579207</v>
      </c>
      <c r="E325" s="516">
        <f t="shared" ca="1" si="37"/>
        <v>1458875.205803276</v>
      </c>
      <c r="F325" s="516">
        <f t="shared" ca="1" si="38"/>
        <v>150917200.16080448</v>
      </c>
      <c r="G325" s="517">
        <v>53548</v>
      </c>
      <c r="H325" s="516">
        <f t="shared" ca="1" si="39"/>
        <v>4126.8520411789605</v>
      </c>
      <c r="I325" s="518">
        <f t="shared" ca="1" si="40"/>
        <v>56683.90003637808</v>
      </c>
      <c r="J325" s="530">
        <f t="shared" ca="1" si="42"/>
        <v>2345056.3661166253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2284245.6140390681</v>
      </c>
      <c r="D326" s="516">
        <f t="shared" ca="1" si="36"/>
        <v>817468.16753769096</v>
      </c>
      <c r="E326" s="516">
        <f t="shared" ca="1" si="37"/>
        <v>1466777.446501377</v>
      </c>
      <c r="F326" s="516">
        <f t="shared" ca="1" si="38"/>
        <v>149450422.71430311</v>
      </c>
      <c r="G326" s="517">
        <v>53579</v>
      </c>
      <c r="H326" s="516">
        <f t="shared" ca="1" si="39"/>
        <v>4087.3408376884549</v>
      </c>
      <c r="I326" s="518">
        <f t="shared" ca="1" si="40"/>
        <v>56141.198459819258</v>
      </c>
      <c r="J326" s="530">
        <f t="shared" ca="1" si="42"/>
        <v>2344474.1533365762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2284245.6140390681</v>
      </c>
      <c r="D327" s="516">
        <f t="shared" ca="1" si="36"/>
        <v>809523.12303580856</v>
      </c>
      <c r="E327" s="516">
        <f t="shared" ca="1" si="37"/>
        <v>1474722.4910032596</v>
      </c>
      <c r="F327" s="516">
        <f t="shared" ca="1" si="38"/>
        <v>147975700.22329986</v>
      </c>
      <c r="G327" s="517">
        <v>53609</v>
      </c>
      <c r="H327" s="516">
        <f t="shared" ca="1" si="39"/>
        <v>4047.6156151790428</v>
      </c>
      <c r="I327" s="518">
        <f t="shared" ca="1" si="40"/>
        <v>53802.15217714911</v>
      </c>
      <c r="J327" s="530">
        <f t="shared" ca="1" si="42"/>
        <v>2342095.3818313959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2284245.6140390681</v>
      </c>
      <c r="D328" s="516">
        <f t="shared" ca="1" si="36"/>
        <v>801535.04287620762</v>
      </c>
      <c r="E328" s="516">
        <f t="shared" ca="1" si="37"/>
        <v>1482710.5711628604</v>
      </c>
      <c r="F328" s="516">
        <f t="shared" ca="1" si="38"/>
        <v>146492989.65213701</v>
      </c>
      <c r="G328" s="517">
        <v>53640</v>
      </c>
      <c r="H328" s="516">
        <f t="shared" ca="1" si="39"/>
        <v>4007.6752143810381</v>
      </c>
      <c r="I328" s="518">
        <f t="shared" ca="1" si="40"/>
        <v>55046.960483067538</v>
      </c>
      <c r="J328" s="530">
        <f t="shared" ca="1" si="42"/>
        <v>2343300.2497365167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2284245.6140390681</v>
      </c>
      <c r="D329" s="516">
        <f t="shared" ca="1" si="36"/>
        <v>793503.69394907553</v>
      </c>
      <c r="E329" s="516">
        <f t="shared" ca="1" si="37"/>
        <v>1490741.9200899927</v>
      </c>
      <c r="F329" s="516">
        <f t="shared" ca="1" si="38"/>
        <v>145002247.73204702</v>
      </c>
      <c r="G329" s="517">
        <v>53670</v>
      </c>
      <c r="H329" s="516">
        <f t="shared" ca="1" si="39"/>
        <v>3967.5184697453778</v>
      </c>
      <c r="I329" s="518">
        <f t="shared" ca="1" si="40"/>
        <v>52737.476274769317</v>
      </c>
      <c r="J329" s="530">
        <f t="shared" ca="1" si="42"/>
        <v>2340950.6087835827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2284245.6140390681</v>
      </c>
      <c r="D330" s="516">
        <f t="shared" ca="1" si="36"/>
        <v>785428.8418819214</v>
      </c>
      <c r="E330" s="516">
        <f t="shared" ca="1" si="37"/>
        <v>1498816.7721571466</v>
      </c>
      <c r="F330" s="516">
        <f t="shared" ca="1" si="38"/>
        <v>143503430.95988989</v>
      </c>
      <c r="G330" s="517">
        <v>53701</v>
      </c>
      <c r="H330" s="516">
        <f t="shared" ca="1" si="39"/>
        <v>3927.1442094096069</v>
      </c>
      <c r="I330" s="518">
        <f t="shared" ca="1" si="40"/>
        <v>53940.836156321486</v>
      </c>
      <c r="J330" s="530">
        <f t="shared" ca="1" si="42"/>
        <v>2342113.5944047994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2284245.6140390681</v>
      </c>
      <c r="D331" s="516">
        <f t="shared" ca="1" si="36"/>
        <v>777310.25103273697</v>
      </c>
      <c r="E331" s="516">
        <f t="shared" ca="1" si="37"/>
        <v>1506935.363006331</v>
      </c>
      <c r="F331" s="516">
        <f t="shared" ca="1" si="38"/>
        <v>141996495.59688357</v>
      </c>
      <c r="G331" s="517">
        <v>53732</v>
      </c>
      <c r="H331" s="516">
        <f t="shared" ca="1" si="39"/>
        <v>3886.5512551636848</v>
      </c>
      <c r="I331" s="518">
        <f t="shared" ca="1" si="40"/>
        <v>53383.276317079035</v>
      </c>
      <c r="J331" s="530">
        <f t="shared" ca="1" si="42"/>
        <v>2341515.4416113109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2284245.6140390681</v>
      </c>
      <c r="D332" s="516">
        <f t="shared" ca="1" si="36"/>
        <v>769147.68448311929</v>
      </c>
      <c r="E332" s="516">
        <f t="shared" ca="1" si="37"/>
        <v>1515097.9295559488</v>
      </c>
      <c r="F332" s="516">
        <f t="shared" ca="1" si="38"/>
        <v>140481397.66732761</v>
      </c>
      <c r="G332" s="517">
        <v>53760</v>
      </c>
      <c r="H332" s="516">
        <f t="shared" ca="1" si="39"/>
        <v>3845.7384224155962</v>
      </c>
      <c r="I332" s="518">
        <f t="shared" ca="1" si="40"/>
        <v>47710.822520552872</v>
      </c>
      <c r="J332" s="530">
        <f t="shared" ca="1" si="42"/>
        <v>2335802.1749820365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2284245.6140390681</v>
      </c>
      <c r="D333" s="516">
        <f t="shared" ca="1" si="36"/>
        <v>760940.90403135796</v>
      </c>
      <c r="E333" s="516">
        <f t="shared" ca="1" si="37"/>
        <v>1523304.7100077101</v>
      </c>
      <c r="F333" s="516">
        <f t="shared" ca="1" si="38"/>
        <v>138958092.95731992</v>
      </c>
      <c r="G333" s="517">
        <v>53791</v>
      </c>
      <c r="H333" s="516">
        <f t="shared" ca="1" si="39"/>
        <v>3804.7045201567898</v>
      </c>
      <c r="I333" s="518">
        <f t="shared" ca="1" si="40"/>
        <v>52259.07993224587</v>
      </c>
      <c r="J333" s="530">
        <f t="shared" ca="1" si="42"/>
        <v>2340309.3984914706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2284245.6140390681</v>
      </c>
      <c r="D334" s="516">
        <f t="shared" ca="1" si="36"/>
        <v>752689.67018548294</v>
      </c>
      <c r="E334" s="516">
        <f t="shared" ca="1" si="37"/>
        <v>1531555.943853585</v>
      </c>
      <c r="F334" s="516">
        <f t="shared" ca="1" si="38"/>
        <v>137426537.01346633</v>
      </c>
      <c r="G334" s="517">
        <v>53821</v>
      </c>
      <c r="H334" s="516">
        <f t="shared" ca="1" si="39"/>
        <v>3763.4483509274146</v>
      </c>
      <c r="I334" s="518">
        <f t="shared" ca="1" si="40"/>
        <v>50024.913464635159</v>
      </c>
      <c r="J334" s="530">
        <f t="shared" ca="1" si="42"/>
        <v>2338033.9758546306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2284245.6140390681</v>
      </c>
      <c r="D335" s="516">
        <f t="shared" ca="1" si="36"/>
        <v>744393.74215627601</v>
      </c>
      <c r="E335" s="516">
        <f t="shared" ca="1" si="37"/>
        <v>1539851.8718827921</v>
      </c>
      <c r="F335" s="516">
        <f t="shared" ca="1" si="38"/>
        <v>135886685.14158353</v>
      </c>
      <c r="G335" s="517">
        <v>53852</v>
      </c>
      <c r="H335" s="516">
        <f t="shared" ca="1" si="39"/>
        <v>3721.9687107813802</v>
      </c>
      <c r="I335" s="518">
        <f t="shared" ca="1" si="40"/>
        <v>51122.671769009467</v>
      </c>
      <c r="J335" s="530">
        <f t="shared" ca="1" si="42"/>
        <v>2339090.2545188591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2284245.6140390681</v>
      </c>
      <c r="D336" s="516">
        <f t="shared" ca="1" si="36"/>
        <v>736052.87785024417</v>
      </c>
      <c r="E336" s="516">
        <f t="shared" ca="1" si="37"/>
        <v>1548192.7361888238</v>
      </c>
      <c r="F336" s="516">
        <f t="shared" ca="1" si="38"/>
        <v>134338492.4053947</v>
      </c>
      <c r="G336" s="517">
        <v>53882</v>
      </c>
      <c r="H336" s="516">
        <f t="shared" ca="1" si="39"/>
        <v>3680.264389251221</v>
      </c>
      <c r="I336" s="518">
        <f t="shared" ca="1" si="40"/>
        <v>48919.206650970067</v>
      </c>
      <c r="J336" s="530">
        <f t="shared" ca="1" si="42"/>
        <v>2336845.0850792895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2284245.6140390681</v>
      </c>
      <c r="D337" s="516">
        <f t="shared" ca="1" si="36"/>
        <v>727666.83386255463</v>
      </c>
      <c r="E337" s="516">
        <f t="shared" ca="1" si="37"/>
        <v>1556578.7801765134</v>
      </c>
      <c r="F337" s="516">
        <f t="shared" ca="1" si="38"/>
        <v>132781913.62521818</v>
      </c>
      <c r="G337" s="517">
        <v>53913</v>
      </c>
      <c r="H337" s="516">
        <f t="shared" ca="1" si="39"/>
        <v>3638.3341693127732</v>
      </c>
      <c r="I337" s="518">
        <f t="shared" ca="1" si="40"/>
        <v>49973.919174806826</v>
      </c>
      <c r="J337" s="530">
        <f t="shared" ca="1" si="42"/>
        <v>2337857.8673831876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2284245.6140390681</v>
      </c>
      <c r="D338" s="516">
        <f t="shared" ca="1" si="36"/>
        <v>719235.36546993186</v>
      </c>
      <c r="E338" s="516">
        <f t="shared" ca="1" si="37"/>
        <v>1565010.2485691363</v>
      </c>
      <c r="F338" s="516">
        <f t="shared" ca="1" si="38"/>
        <v>131216903.37664905</v>
      </c>
      <c r="G338" s="517">
        <v>53944</v>
      </c>
      <c r="H338" s="516">
        <f t="shared" ca="1" si="39"/>
        <v>3596.1768273496591</v>
      </c>
      <c r="I338" s="518">
        <f t="shared" ca="1" si="40"/>
        <v>49394.871868581155</v>
      </c>
      <c r="J338" s="530">
        <f t="shared" ca="1" si="42"/>
        <v>2337236.6627349989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2284245.6140390681</v>
      </c>
      <c r="D339" s="516">
        <f t="shared" ca="1" si="36"/>
        <v>710758.22662351571</v>
      </c>
      <c r="E339" s="516">
        <f t="shared" ca="1" si="37"/>
        <v>1573487.3874155525</v>
      </c>
      <c r="F339" s="516">
        <f t="shared" ca="1" si="38"/>
        <v>129643415.98923349</v>
      </c>
      <c r="G339" s="517">
        <v>53974</v>
      </c>
      <c r="H339" s="516">
        <f t="shared" ca="1" si="39"/>
        <v>3553.7911331175787</v>
      </c>
      <c r="I339" s="518">
        <f t="shared" ca="1" si="40"/>
        <v>47238.085215593659</v>
      </c>
      <c r="J339" s="530">
        <f t="shared" ca="1" si="42"/>
        <v>2335037.4903877792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2284245.6140390681</v>
      </c>
      <c r="D340" s="516">
        <f t="shared" ca="1" si="36"/>
        <v>702235.16994168144</v>
      </c>
      <c r="E340" s="516">
        <f t="shared" ca="1" si="37"/>
        <v>1582010.4440973867</v>
      </c>
      <c r="F340" s="516">
        <f t="shared" ca="1" si="38"/>
        <v>128061405.54513611</v>
      </c>
      <c r="G340" s="517">
        <v>54005</v>
      </c>
      <c r="H340" s="516">
        <f t="shared" ca="1" si="39"/>
        <v>3511.175849708407</v>
      </c>
      <c r="I340" s="518">
        <f t="shared" ca="1" si="40"/>
        <v>48227.350747994853</v>
      </c>
      <c r="J340" s="530">
        <f t="shared" ca="1" si="42"/>
        <v>2335984.1406367715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2284245.6140390681</v>
      </c>
      <c r="D341" s="516">
        <f t="shared" ca="1" si="36"/>
        <v>693665.9467028206</v>
      </c>
      <c r="E341" s="516">
        <f t="shared" ca="1" si="37"/>
        <v>1590579.6673362474</v>
      </c>
      <c r="F341" s="516">
        <f t="shared" ca="1" si="38"/>
        <v>126470825.87779987</v>
      </c>
      <c r="G341" s="517">
        <v>54035</v>
      </c>
      <c r="H341" s="516">
        <f t="shared" ca="1" si="39"/>
        <v>3468.3297335141028</v>
      </c>
      <c r="I341" s="518">
        <f t="shared" ca="1" si="40"/>
        <v>46102.105996248996</v>
      </c>
      <c r="J341" s="530">
        <f t="shared" ca="1" si="42"/>
        <v>2333816.0497688311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2284245.6140390681</v>
      </c>
      <c r="D342" s="516">
        <f t="shared" ca="1" si="36"/>
        <v>685050.30683808262</v>
      </c>
      <c r="E342" s="516">
        <f t="shared" ca="1" si="37"/>
        <v>1599195.3072009855</v>
      </c>
      <c r="F342" s="516">
        <f t="shared" ca="1" si="38"/>
        <v>124871630.57059889</v>
      </c>
      <c r="G342" s="517">
        <v>54066</v>
      </c>
      <c r="H342" s="516">
        <f t="shared" ca="1" si="39"/>
        <v>3425.2515341904132</v>
      </c>
      <c r="I342" s="518">
        <f t="shared" ca="1" si="40"/>
        <v>47047.14722654155</v>
      </c>
      <c r="J342" s="530">
        <f t="shared" ca="1" si="42"/>
        <v>2334718.0127998004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2284245.6140390681</v>
      </c>
      <c r="D343" s="516">
        <f t="shared" ca="1" si="36"/>
        <v>676387.99892407737</v>
      </c>
      <c r="E343" s="516">
        <f t="shared" ca="1" si="37"/>
        <v>1607857.6151149906</v>
      </c>
      <c r="F343" s="516">
        <f t="shared" ca="1" si="38"/>
        <v>123263772.9554839</v>
      </c>
      <c r="G343" s="517">
        <v>54097</v>
      </c>
      <c r="H343" s="516">
        <f t="shared" ca="1" si="39"/>
        <v>3381.9399946203866</v>
      </c>
      <c r="I343" s="518">
        <f t="shared" ca="1" si="40"/>
        <v>46452.246572262775</v>
      </c>
      <c r="J343" s="530">
        <f t="shared" ca="1" si="42"/>
        <v>2334079.8006059509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2284245.6140390681</v>
      </c>
      <c r="D344" s="516">
        <f t="shared" ca="1" si="36"/>
        <v>667678.77017553779</v>
      </c>
      <c r="E344" s="516">
        <f t="shared" ca="1" si="37"/>
        <v>1616566.8438635303</v>
      </c>
      <c r="F344" s="516">
        <f t="shared" ca="1" si="38"/>
        <v>121647206.11162037</v>
      </c>
      <c r="G344" s="517">
        <v>54126</v>
      </c>
      <c r="H344" s="516">
        <f t="shared" ca="1" si="39"/>
        <v>3338.3938508776891</v>
      </c>
      <c r="I344" s="518">
        <f t="shared" ca="1" si="40"/>
        <v>42895.792988508394</v>
      </c>
      <c r="J344" s="530">
        <f t="shared" ca="1" si="42"/>
        <v>2330479.8008784545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2284245.6140390681</v>
      </c>
      <c r="D345" s="516">
        <f t="shared" ca="1" si="36"/>
        <v>658922.36643794365</v>
      </c>
      <c r="E345" s="516">
        <f t="shared" ca="1" si="37"/>
        <v>1625323.2476011245</v>
      </c>
      <c r="F345" s="516">
        <f t="shared" ca="1" si="38"/>
        <v>120021882.86401924</v>
      </c>
      <c r="G345" s="517">
        <v>54157</v>
      </c>
      <c r="H345" s="516">
        <f t="shared" ca="1" si="39"/>
        <v>3294.6118321897184</v>
      </c>
      <c r="I345" s="518">
        <f t="shared" ca="1" si="40"/>
        <v>45252.760673522775</v>
      </c>
      <c r="J345" s="530">
        <f t="shared" ca="1" si="42"/>
        <v>2332792.9865447809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2284245.6140390681</v>
      </c>
      <c r="D346" s="516">
        <f t="shared" ca="1" si="36"/>
        <v>650118.53218010429</v>
      </c>
      <c r="E346" s="516">
        <f t="shared" ca="1" si="37"/>
        <v>1634127.0818589637</v>
      </c>
      <c r="F346" s="516">
        <f t="shared" ca="1" si="38"/>
        <v>118387755.78216028</v>
      </c>
      <c r="G346" s="517">
        <v>54187</v>
      </c>
      <c r="H346" s="516">
        <f t="shared" ca="1" si="39"/>
        <v>3250.5926609005214</v>
      </c>
      <c r="I346" s="518">
        <f t="shared" ca="1" si="40"/>
        <v>43207.877831046921</v>
      </c>
      <c r="J346" s="530">
        <f t="shared" ca="1" si="42"/>
        <v>2330704.0845310157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2284245.6140390681</v>
      </c>
      <c r="D347" s="516">
        <f t="shared" ca="1" si="36"/>
        <v>641267.0104867015</v>
      </c>
      <c r="E347" s="516">
        <f t="shared" ca="1" si="37"/>
        <v>1642978.6035523666</v>
      </c>
      <c r="F347" s="516">
        <f t="shared" ca="1" si="38"/>
        <v>116744777.17860791</v>
      </c>
      <c r="G347" s="517">
        <v>54218</v>
      </c>
      <c r="H347" s="516">
        <f t="shared" ca="1" si="39"/>
        <v>3206.3350524335074</v>
      </c>
      <c r="I347" s="518">
        <f t="shared" ca="1" si="40"/>
        <v>44040.245150963616</v>
      </c>
      <c r="J347" s="530">
        <f t="shared" ca="1" si="42"/>
        <v>2331492.1942424653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2284245.6140390681</v>
      </c>
      <c r="D348" s="516">
        <f t="shared" ca="1" si="36"/>
        <v>632367.54305079288</v>
      </c>
      <c r="E348" s="516">
        <f t="shared" ca="1" si="37"/>
        <v>1651878.0709882751</v>
      </c>
      <c r="F348" s="516">
        <f t="shared" ca="1" si="38"/>
        <v>115092899.10761964</v>
      </c>
      <c r="G348" s="517">
        <v>54248</v>
      </c>
      <c r="H348" s="516">
        <f t="shared" ca="1" si="39"/>
        <v>3161.8377152539642</v>
      </c>
      <c r="I348" s="518">
        <f t="shared" ca="1" si="40"/>
        <v>42028.11978429884</v>
      </c>
      <c r="J348" s="530">
        <f t="shared" ca="1" si="42"/>
        <v>2329435.5715386211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2284245.6140390681</v>
      </c>
      <c r="D349" s="516">
        <f t="shared" ca="1" si="36"/>
        <v>623419.87016627309</v>
      </c>
      <c r="E349" s="516">
        <f t="shared" ca="1" si="37"/>
        <v>1660825.743872795</v>
      </c>
      <c r="F349" s="516">
        <f t="shared" ca="1" si="38"/>
        <v>113432073.36374685</v>
      </c>
      <c r="G349" s="517">
        <v>54279</v>
      </c>
      <c r="H349" s="516">
        <f t="shared" ca="1" si="39"/>
        <v>3117.0993508313654</v>
      </c>
      <c r="I349" s="518">
        <f t="shared" ca="1" si="40"/>
        <v>42814.558468034498</v>
      </c>
      <c r="J349" s="530">
        <f t="shared" ca="1" si="42"/>
        <v>2330177.2718579341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2284245.6140390681</v>
      </c>
      <c r="D350" s="516">
        <f t="shared" ca="1" si="36"/>
        <v>614423.73072029545</v>
      </c>
      <c r="E350" s="516">
        <f t="shared" ca="1" si="37"/>
        <v>1669821.8833187725</v>
      </c>
      <c r="F350" s="516">
        <f t="shared" ca="1" si="38"/>
        <v>111762251.48042808</v>
      </c>
      <c r="G350" s="517">
        <v>54310</v>
      </c>
      <c r="H350" s="516">
        <f t="shared" ca="1" si="39"/>
        <v>3072.1186536014775</v>
      </c>
      <c r="I350" s="518">
        <f t="shared" ca="1" si="40"/>
        <v>42196.731291313823</v>
      </c>
      <c r="J350" s="530">
        <f t="shared" ca="1" si="42"/>
        <v>2329514.4639839833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2284245.6140390681</v>
      </c>
      <c r="D351" s="516">
        <f t="shared" ca="1" si="36"/>
        <v>605378.86218565213</v>
      </c>
      <c r="E351" s="516">
        <f t="shared" ca="1" si="37"/>
        <v>1678866.751853416</v>
      </c>
      <c r="F351" s="516">
        <f t="shared" ca="1" si="38"/>
        <v>110083384.72857466</v>
      </c>
      <c r="G351" s="517">
        <v>54340</v>
      </c>
      <c r="H351" s="516">
        <f t="shared" ca="1" si="39"/>
        <v>3026.8943109282609</v>
      </c>
      <c r="I351" s="518">
        <f t="shared" ca="1" si="40"/>
        <v>40234.410532954105</v>
      </c>
      <c r="J351" s="530">
        <f t="shared" ca="1" si="42"/>
        <v>2327506.9188829507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2284245.6140390681</v>
      </c>
      <c r="D352" s="516">
        <f t="shared" ca="1" si="36"/>
        <v>596285.00061311282</v>
      </c>
      <c r="E352" s="516">
        <f t="shared" ca="1" si="37"/>
        <v>1687960.6134259552</v>
      </c>
      <c r="F352" s="516">
        <f t="shared" ca="1" si="38"/>
        <v>108395424.11514871</v>
      </c>
      <c r="G352" s="517">
        <v>54371</v>
      </c>
      <c r="H352" s="516">
        <f t="shared" ca="1" si="39"/>
        <v>2981.4250030655639</v>
      </c>
      <c r="I352" s="518">
        <f t="shared" ca="1" si="40"/>
        <v>40951.01911902977</v>
      </c>
      <c r="J352" s="530">
        <f t="shared" ca="1" si="42"/>
        <v>2328178.0581611637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2284245.6140390681</v>
      </c>
      <c r="D353" s="516">
        <f t="shared" ca="1" si="36"/>
        <v>587141.88062372222</v>
      </c>
      <c r="E353" s="516">
        <f t="shared" ca="1" si="37"/>
        <v>1697103.7334153459</v>
      </c>
      <c r="F353" s="516">
        <f t="shared" ca="1" si="38"/>
        <v>106698320.38173336</v>
      </c>
      <c r="G353" s="517">
        <v>54401</v>
      </c>
      <c r="H353" s="516">
        <f t="shared" ca="1" si="39"/>
        <v>2935.7094031186111</v>
      </c>
      <c r="I353" s="518">
        <f t="shared" ca="1" si="40"/>
        <v>39022.352681453529</v>
      </c>
      <c r="J353" s="530">
        <f t="shared" ca="1" si="42"/>
        <v>2326203.67612364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2284245.6140390681</v>
      </c>
      <c r="D354" s="516">
        <f t="shared" ca="1" si="36"/>
        <v>577949.23540105566</v>
      </c>
      <c r="E354" s="516">
        <f t="shared" ca="1" si="37"/>
        <v>1706296.3786380123</v>
      </c>
      <c r="F354" s="516">
        <f t="shared" ca="1" si="38"/>
        <v>104992024.00309534</v>
      </c>
      <c r="G354" s="517">
        <v>54432</v>
      </c>
      <c r="H354" s="516">
        <f t="shared" ca="1" si="39"/>
        <v>2889.7461770052782</v>
      </c>
      <c r="I354" s="518">
        <f t="shared" ca="1" si="40"/>
        <v>39691.775182004807</v>
      </c>
      <c r="J354" s="530">
        <f t="shared" ca="1" si="42"/>
        <v>2326827.1353980782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2284245.6140390681</v>
      </c>
      <c r="D355" s="516">
        <f t="shared" ca="1" si="36"/>
        <v>568706.79668343312</v>
      </c>
      <c r="E355" s="516">
        <f t="shared" ca="1" si="37"/>
        <v>1715538.8173556351</v>
      </c>
      <c r="F355" s="516">
        <f t="shared" ca="1" si="38"/>
        <v>103276485.18573971</v>
      </c>
      <c r="G355" s="517">
        <v>54463</v>
      </c>
      <c r="H355" s="516">
        <f t="shared" ca="1" si="39"/>
        <v>2843.5339834171655</v>
      </c>
      <c r="I355" s="518">
        <f t="shared" ca="1" si="40"/>
        <v>39057.032929151464</v>
      </c>
      <c r="J355" s="530">
        <f t="shared" ca="1" si="42"/>
        <v>2326146.1809516368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2284245.6140390681</v>
      </c>
      <c r="D356" s="516">
        <f t="shared" ca="1" si="36"/>
        <v>559414.29475609015</v>
      </c>
      <c r="E356" s="516">
        <f t="shared" ca="1" si="37"/>
        <v>1724831.3192829778</v>
      </c>
      <c r="F356" s="516">
        <f t="shared" ca="1" si="38"/>
        <v>101551653.86645673</v>
      </c>
      <c r="G356" s="517">
        <v>54491</v>
      </c>
      <c r="H356" s="516">
        <f t="shared" ca="1" si="39"/>
        <v>2797.0714737804506</v>
      </c>
      <c r="I356" s="518">
        <f t="shared" ca="1" si="40"/>
        <v>34700.899022408536</v>
      </c>
      <c r="J356" s="530">
        <f t="shared" ca="1" si="42"/>
        <v>2321743.5845352574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2284245.6140390681</v>
      </c>
      <c r="D357" s="516">
        <f t="shared" ca="1" si="36"/>
        <v>550071.45844330732</v>
      </c>
      <c r="E357" s="516">
        <f t="shared" ca="1" si="37"/>
        <v>1734174.1555957608</v>
      </c>
      <c r="F357" s="516">
        <f t="shared" ca="1" si="38"/>
        <v>99817479.710860968</v>
      </c>
      <c r="G357" s="517">
        <v>54522</v>
      </c>
      <c r="H357" s="516">
        <f t="shared" ca="1" si="39"/>
        <v>2750.3572922165367</v>
      </c>
      <c r="I357" s="518">
        <f t="shared" ca="1" si="40"/>
        <v>37777.2152383219</v>
      </c>
      <c r="J357" s="530">
        <f t="shared" ca="1" si="42"/>
        <v>2324773.1865696069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2284245.6140390681</v>
      </c>
      <c r="D358" s="516">
        <f t="shared" ca="1" si="36"/>
        <v>540678.01510049694</v>
      </c>
      <c r="E358" s="516">
        <f t="shared" ca="1" si="37"/>
        <v>1743567.5989385713</v>
      </c>
      <c r="F358" s="516">
        <f t="shared" ca="1" si="38"/>
        <v>98073912.111922398</v>
      </c>
      <c r="G358" s="517">
        <v>54552</v>
      </c>
      <c r="H358" s="516">
        <f t="shared" ca="1" si="39"/>
        <v>2703.3900755024847</v>
      </c>
      <c r="I358" s="518">
        <f t="shared" ca="1" si="40"/>
        <v>35934.292695909942</v>
      </c>
      <c r="J358" s="530">
        <f t="shared" ca="1" si="42"/>
        <v>2322883.2968104803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2284245.6140390681</v>
      </c>
      <c r="D359" s="516">
        <f t="shared" ca="1" si="36"/>
        <v>531233.69060624635</v>
      </c>
      <c r="E359" s="516">
        <f t="shared" ca="1" si="37"/>
        <v>1753011.9234328219</v>
      </c>
      <c r="F359" s="516">
        <f t="shared" ca="1" si="38"/>
        <v>96320900.188489571</v>
      </c>
      <c r="G359" s="517">
        <v>54583</v>
      </c>
      <c r="H359" s="516">
        <f t="shared" ca="1" si="39"/>
        <v>2656.1684530312318</v>
      </c>
      <c r="I359" s="518">
        <f t="shared" ca="1" si="40"/>
        <v>36483.49530563513</v>
      </c>
      <c r="J359" s="530">
        <f t="shared" ca="1" si="42"/>
        <v>2323385.2777977344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2284245.6140390681</v>
      </c>
      <c r="D360" s="516">
        <f t="shared" ca="1" si="36"/>
        <v>521738.2093543185</v>
      </c>
      <c r="E360" s="516">
        <f t="shared" ca="1" si="37"/>
        <v>1762507.4046847497</v>
      </c>
      <c r="F360" s="516">
        <f t="shared" ca="1" si="38"/>
        <v>94558392.783804819</v>
      </c>
      <c r="G360" s="517">
        <v>54613</v>
      </c>
      <c r="H360" s="516">
        <f t="shared" ca="1" si="39"/>
        <v>2608.6910467715925</v>
      </c>
      <c r="I360" s="518">
        <f t="shared" ca="1" si="40"/>
        <v>34675.524067856248</v>
      </c>
      <c r="J360" s="530">
        <f t="shared" ca="1" si="42"/>
        <v>2321529.8291536961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2284245.6140390681</v>
      </c>
      <c r="D361" s="516">
        <f t="shared" ca="1" si="36"/>
        <v>512191.29424560943</v>
      </c>
      <c r="E361" s="516">
        <f t="shared" ca="1" si="37"/>
        <v>1772054.3197934586</v>
      </c>
      <c r="F361" s="516">
        <f t="shared" ca="1" si="38"/>
        <v>92786338.464011356</v>
      </c>
      <c r="G361" s="517">
        <v>54644</v>
      </c>
      <c r="H361" s="516">
        <f t="shared" ca="1" si="39"/>
        <v>2560.9564712280471</v>
      </c>
      <c r="I361" s="518">
        <f t="shared" ca="1" si="40"/>
        <v>35175.722115575394</v>
      </c>
      <c r="J361" s="530">
        <f t="shared" ca="1" si="42"/>
        <v>2321982.2926258715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2284245.6140390681</v>
      </c>
      <c r="D362" s="516">
        <f t="shared" ca="1" si="36"/>
        <v>502592.66668006155</v>
      </c>
      <c r="E362" s="516">
        <f t="shared" ca="1" si="37"/>
        <v>1781652.9473590066</v>
      </c>
      <c r="F362" s="516">
        <f t="shared" ca="1" si="38"/>
        <v>91004685.516652346</v>
      </c>
      <c r="G362" s="517">
        <v>54675</v>
      </c>
      <c r="H362" s="516">
        <f t="shared" ca="1" si="39"/>
        <v>2512.9633334003079</v>
      </c>
      <c r="I362" s="518">
        <f t="shared" ca="1" si="40"/>
        <v>34516.517908612223</v>
      </c>
      <c r="J362" s="530">
        <f t="shared" ca="1" si="42"/>
        <v>2321275.0952810808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2284245.6140390681</v>
      </c>
      <c r="D363" s="516">
        <f t="shared" ca="1" si="36"/>
        <v>492942.04654853354</v>
      </c>
      <c r="E363" s="516">
        <f t="shared" ca="1" si="37"/>
        <v>1791303.5674905346</v>
      </c>
      <c r="F363" s="516">
        <f t="shared" ca="1" si="38"/>
        <v>89213381.949161813</v>
      </c>
      <c r="G363" s="517">
        <v>54705</v>
      </c>
      <c r="H363" s="516">
        <f t="shared" ca="1" si="39"/>
        <v>2464.7102327426678</v>
      </c>
      <c r="I363" s="518">
        <f t="shared" ca="1" si="40"/>
        <v>32761.68678599484</v>
      </c>
      <c r="J363" s="530">
        <f t="shared" ca="1" si="42"/>
        <v>2319472.0110578057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2284245.6140390681</v>
      </c>
      <c r="D364" s="516">
        <f t="shared" ca="1" si="36"/>
        <v>483239.15222462651</v>
      </c>
      <c r="E364" s="516">
        <f t="shared" ca="1" si="37"/>
        <v>1801006.4618144417</v>
      </c>
      <c r="F364" s="516">
        <f t="shared" ca="1" si="38"/>
        <v>87412375.487347364</v>
      </c>
      <c r="G364" s="517">
        <v>54736</v>
      </c>
      <c r="H364" s="516">
        <f t="shared" ca="1" si="39"/>
        <v>2416.1957611231323</v>
      </c>
      <c r="I364" s="518">
        <f t="shared" ca="1" si="40"/>
        <v>33187.378085088196</v>
      </c>
      <c r="J364" s="530">
        <f t="shared" ca="1" si="42"/>
        <v>2319849.1878852793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2284245.6140390681</v>
      </c>
      <c r="D365" s="516">
        <f t="shared" ca="1" si="36"/>
        <v>473483.7005564649</v>
      </c>
      <c r="E365" s="516">
        <f t="shared" ca="1" si="37"/>
        <v>1810761.9134826032</v>
      </c>
      <c r="F365" s="516">
        <f t="shared" ca="1" si="38"/>
        <v>85601613.573864758</v>
      </c>
      <c r="G365" s="517">
        <v>54766</v>
      </c>
      <c r="H365" s="516">
        <f t="shared" ca="1" si="39"/>
        <v>2367.4185027823246</v>
      </c>
      <c r="I365" s="518">
        <f t="shared" ca="1" si="40"/>
        <v>31468.455175445048</v>
      </c>
      <c r="J365" s="530">
        <f t="shared" ca="1" si="42"/>
        <v>2318081.4877172955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2284245.6140390681</v>
      </c>
      <c r="D366" s="516">
        <f t="shared" ca="1" si="36"/>
        <v>463675.40685843414</v>
      </c>
      <c r="E366" s="516">
        <f t="shared" ca="1" si="37"/>
        <v>1820570.2071806339</v>
      </c>
      <c r="F366" s="516">
        <f t="shared" ca="1" si="38"/>
        <v>83781043.366684124</v>
      </c>
      <c r="G366" s="517">
        <v>54797</v>
      </c>
      <c r="H366" s="516">
        <f t="shared" ca="1" si="39"/>
        <v>2318.3770342921707</v>
      </c>
      <c r="I366" s="518">
        <f t="shared" ca="1" si="40"/>
        <v>31843.800249477688</v>
      </c>
      <c r="J366" s="530">
        <f t="shared" ca="1" si="42"/>
        <v>2318407.791322838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2284245.6140390681</v>
      </c>
      <c r="D367" s="516">
        <f t="shared" ca="1" si="36"/>
        <v>453813.98490287235</v>
      </c>
      <c r="E367" s="516">
        <f t="shared" ca="1" si="37"/>
        <v>1830431.6291361959</v>
      </c>
      <c r="F367" s="516">
        <f t="shared" ca="1" si="38"/>
        <v>81950611.737547934</v>
      </c>
      <c r="G367" s="517">
        <v>54828</v>
      </c>
      <c r="H367" s="516">
        <f t="shared" ca="1" si="39"/>
        <v>2269.0699245143619</v>
      </c>
      <c r="I367" s="518">
        <f t="shared" ca="1" si="40"/>
        <v>31166.548132406489</v>
      </c>
      <c r="J367" s="530">
        <f t="shared" ca="1" si="42"/>
        <v>2317681.2320959889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2284245.6140390681</v>
      </c>
      <c r="D368" s="516">
        <f t="shared" ref="D368:D407" ca="1" si="44">+F367*(($H$6/100)/$H$9)</f>
        <v>443899.14691171801</v>
      </c>
      <c r="E368" s="516">
        <f t="shared" ref="E368:E407" ca="1" si="45">+C368-D368</f>
        <v>1840346.4671273502</v>
      </c>
      <c r="F368" s="516">
        <f t="shared" ref="F368:F407" ca="1" si="46">IF(F367&lt;1,0,+F367-E368)</f>
        <v>80110265.270420581</v>
      </c>
      <c r="G368" s="517">
        <v>54856</v>
      </c>
      <c r="H368" s="516">
        <f t="shared" ref="H368:H407" ca="1" si="47">+D368*$H$7/100</f>
        <v>2219.4957345585899</v>
      </c>
      <c r="I368" s="518">
        <f t="shared" ref="I368:I407" ca="1" si="48">+F367*$R$41*O368</f>
        <v>27535.405543816101</v>
      </c>
      <c r="J368" s="530">
        <f t="shared" ca="1" si="42"/>
        <v>2314000.5153174428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2284245.6140390681</v>
      </c>
      <c r="D369" s="516">
        <f t="shared" ca="1" si="44"/>
        <v>433930.60354811151</v>
      </c>
      <c r="E369" s="516">
        <f t="shared" ca="1" si="45"/>
        <v>1850315.0104909567</v>
      </c>
      <c r="F369" s="516">
        <f t="shared" ca="1" si="46"/>
        <v>78259950.259929627</v>
      </c>
      <c r="G369" s="517">
        <v>54887</v>
      </c>
      <c r="H369" s="516">
        <f t="shared" ca="1" si="47"/>
        <v>2169.6530177405575</v>
      </c>
      <c r="I369" s="518">
        <f t="shared" ca="1" si="48"/>
        <v>29801.018680596451</v>
      </c>
      <c r="J369" s="530">
        <f t="shared" ref="J369:J407" ca="1" si="50">+C369+H369+I369</f>
        <v>2316216.2857374051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2284245.6140390681</v>
      </c>
      <c r="D370" s="516">
        <f t="shared" ca="1" si="44"/>
        <v>423908.06390795216</v>
      </c>
      <c r="E370" s="516">
        <f t="shared" ca="1" si="45"/>
        <v>1860337.5501311161</v>
      </c>
      <c r="F370" s="516">
        <f t="shared" ca="1" si="46"/>
        <v>76399612.709798515</v>
      </c>
      <c r="G370" s="517">
        <v>54917</v>
      </c>
      <c r="H370" s="516">
        <f t="shared" ca="1" si="47"/>
        <v>2119.5403195397607</v>
      </c>
      <c r="I370" s="518">
        <f t="shared" ca="1" si="48"/>
        <v>28173.582093574663</v>
      </c>
      <c r="J370" s="530">
        <f t="shared" ca="1" si="50"/>
        <v>2314538.7364521823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2284245.6140390681</v>
      </c>
      <c r="D371" s="516">
        <f t="shared" ca="1" si="44"/>
        <v>413831.23551140865</v>
      </c>
      <c r="E371" s="516">
        <f t="shared" ca="1" si="45"/>
        <v>1870414.3785276595</v>
      </c>
      <c r="F371" s="516">
        <f t="shared" ca="1" si="46"/>
        <v>74529198.331270859</v>
      </c>
      <c r="G371" s="517">
        <v>54948</v>
      </c>
      <c r="H371" s="516">
        <f t="shared" ca="1" si="47"/>
        <v>2069.1561775570431</v>
      </c>
      <c r="I371" s="518">
        <f t="shared" ca="1" si="48"/>
        <v>28420.655928045042</v>
      </c>
      <c r="J371" s="530">
        <f t="shared" ca="1" si="50"/>
        <v>2314735.4261446702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2284245.6140390681</v>
      </c>
      <c r="D372" s="516">
        <f t="shared" ca="1" si="44"/>
        <v>403699.82429438381</v>
      </c>
      <c r="E372" s="516">
        <f t="shared" ca="1" si="45"/>
        <v>1880545.7897446842</v>
      </c>
      <c r="F372" s="516">
        <f t="shared" ca="1" si="46"/>
        <v>72648652.541526169</v>
      </c>
      <c r="G372" s="517">
        <v>54978</v>
      </c>
      <c r="H372" s="516">
        <f t="shared" ca="1" si="47"/>
        <v>2018.4991214719191</v>
      </c>
      <c r="I372" s="518">
        <f t="shared" ca="1" si="48"/>
        <v>26830.511399257506</v>
      </c>
      <c r="J372" s="530">
        <f t="shared" ca="1" si="50"/>
        <v>2313094.6245597973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2284245.6140390681</v>
      </c>
      <c r="D373" s="516">
        <f t="shared" ca="1" si="44"/>
        <v>393513.53459993342</v>
      </c>
      <c r="E373" s="516">
        <f t="shared" ca="1" si="45"/>
        <v>1890732.0794391348</v>
      </c>
      <c r="F373" s="516">
        <f t="shared" ca="1" si="46"/>
        <v>70757920.462087035</v>
      </c>
      <c r="G373" s="517">
        <v>55009</v>
      </c>
      <c r="H373" s="516">
        <f t="shared" ca="1" si="47"/>
        <v>1967.5676729996671</v>
      </c>
      <c r="I373" s="518">
        <f t="shared" ca="1" si="48"/>
        <v>27025.298745447733</v>
      </c>
      <c r="J373" s="530">
        <f t="shared" ca="1" si="50"/>
        <v>2313238.4804575155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2284245.6140390681</v>
      </c>
      <c r="D374" s="516">
        <f t="shared" ca="1" si="44"/>
        <v>383272.0691696381</v>
      </c>
      <c r="E374" s="516">
        <f t="shared" ca="1" si="45"/>
        <v>1900973.5448694299</v>
      </c>
      <c r="F374" s="516">
        <f t="shared" ca="1" si="46"/>
        <v>68856946.917217612</v>
      </c>
      <c r="G374" s="517">
        <v>55040</v>
      </c>
      <c r="H374" s="516">
        <f t="shared" ca="1" si="47"/>
        <v>1916.3603458481905</v>
      </c>
      <c r="I374" s="518">
        <f t="shared" ca="1" si="48"/>
        <v>26321.946411896373</v>
      </c>
      <c r="J374" s="530">
        <f t="shared" ca="1" si="50"/>
        <v>2312483.920796813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2284245.6140390681</v>
      </c>
      <c r="D375" s="516">
        <f t="shared" ca="1" si="44"/>
        <v>372975.12913492875</v>
      </c>
      <c r="E375" s="516">
        <f t="shared" ca="1" si="45"/>
        <v>1911270.4849041393</v>
      </c>
      <c r="F375" s="516">
        <f t="shared" ca="1" si="46"/>
        <v>66945676.432313472</v>
      </c>
      <c r="G375" s="517">
        <v>55070</v>
      </c>
      <c r="H375" s="516">
        <f t="shared" ca="1" si="47"/>
        <v>1864.8756456746437</v>
      </c>
      <c r="I375" s="518">
        <f t="shared" ca="1" si="48"/>
        <v>24788.500890198338</v>
      </c>
      <c r="J375" s="530">
        <f t="shared" ca="1" si="50"/>
        <v>2310898.990574941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2284245.6140390681</v>
      </c>
      <c r="D376" s="516">
        <f t="shared" ca="1" si="44"/>
        <v>362622.41400836466</v>
      </c>
      <c r="E376" s="516">
        <f t="shared" ca="1" si="45"/>
        <v>1921623.2000307036</v>
      </c>
      <c r="F376" s="516">
        <f t="shared" ca="1" si="46"/>
        <v>65024053.232282765</v>
      </c>
      <c r="G376" s="517">
        <v>55101</v>
      </c>
      <c r="H376" s="516">
        <f t="shared" ca="1" si="47"/>
        <v>1813.1120700418232</v>
      </c>
      <c r="I376" s="518">
        <f t="shared" ca="1" si="48"/>
        <v>24903.791632820608</v>
      </c>
      <c r="J376" s="530">
        <f t="shared" ca="1" si="50"/>
        <v>2310962.5177419302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2284245.6140390681</v>
      </c>
      <c r="D377" s="516">
        <f t="shared" ca="1" si="44"/>
        <v>352213.62167486502</v>
      </c>
      <c r="E377" s="516">
        <f t="shared" ca="1" si="45"/>
        <v>1932031.9923642031</v>
      </c>
      <c r="F377" s="516">
        <f t="shared" ca="1" si="46"/>
        <v>63092021.23991856</v>
      </c>
      <c r="G377" s="517">
        <v>55131</v>
      </c>
      <c r="H377" s="516">
        <f t="shared" ca="1" si="47"/>
        <v>1761.068108374325</v>
      </c>
      <c r="I377" s="518">
        <f t="shared" ca="1" si="48"/>
        <v>23408.659163621793</v>
      </c>
      <c r="J377" s="530">
        <f t="shared" ca="1" si="50"/>
        <v>2309415.3413110641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2284245.6140390681</v>
      </c>
      <c r="D378" s="516">
        <f t="shared" ca="1" si="44"/>
        <v>341748.44838289224</v>
      </c>
      <c r="E378" s="516">
        <f t="shared" ca="1" si="45"/>
        <v>1942497.1656561759</v>
      </c>
      <c r="F378" s="516">
        <f t="shared" ca="1" si="46"/>
        <v>61149524.074262381</v>
      </c>
      <c r="G378" s="517">
        <v>55162</v>
      </c>
      <c r="H378" s="516">
        <f t="shared" ca="1" si="47"/>
        <v>1708.7422419144611</v>
      </c>
      <c r="I378" s="518">
        <f t="shared" ca="1" si="48"/>
        <v>23470.231901249703</v>
      </c>
      <c r="J378" s="530">
        <f t="shared" ca="1" si="50"/>
        <v>2309424.5881822323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2284245.6140390681</v>
      </c>
      <c r="D379" s="516">
        <f t="shared" ca="1" si="44"/>
        <v>331226.58873558789</v>
      </c>
      <c r="E379" s="516">
        <f t="shared" ca="1" si="45"/>
        <v>1953019.0253034802</v>
      </c>
      <c r="F379" s="516">
        <f t="shared" ca="1" si="46"/>
        <v>59196505.048958898</v>
      </c>
      <c r="G379" s="517">
        <v>55193</v>
      </c>
      <c r="H379" s="516">
        <f t="shared" ca="1" si="47"/>
        <v>1656.1329436779395</v>
      </c>
      <c r="I379" s="518">
        <f t="shared" ca="1" si="48"/>
        <v>22747.6229556256</v>
      </c>
      <c r="J379" s="530">
        <f t="shared" ca="1" si="50"/>
        <v>2308649.3699383712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2284245.6140390681</v>
      </c>
      <c r="D380" s="516">
        <f t="shared" ca="1" si="44"/>
        <v>320647.73568186071</v>
      </c>
      <c r="E380" s="516">
        <f t="shared" ca="1" si="45"/>
        <v>1963597.8783572074</v>
      </c>
      <c r="F380" s="516">
        <f t="shared" ca="1" si="46"/>
        <v>57232907.170601688</v>
      </c>
      <c r="G380" s="517">
        <v>55221</v>
      </c>
      <c r="H380" s="516">
        <f t="shared" ca="1" si="47"/>
        <v>1603.2386784093035</v>
      </c>
      <c r="I380" s="518">
        <f t="shared" ca="1" si="48"/>
        <v>19890.025696450186</v>
      </c>
      <c r="J380" s="530">
        <f t="shared" ca="1" si="50"/>
        <v>2305738.8784139277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2284245.6140390681</v>
      </c>
      <c r="D381" s="516">
        <f t="shared" ca="1" si="44"/>
        <v>310011.58050742582</v>
      </c>
      <c r="E381" s="516">
        <f t="shared" ca="1" si="45"/>
        <v>1974234.0335316423</v>
      </c>
      <c r="F381" s="516">
        <f t="shared" ca="1" si="46"/>
        <v>55258673.137070045</v>
      </c>
      <c r="G381" s="517">
        <v>55252</v>
      </c>
      <c r="H381" s="516">
        <f t="shared" ca="1" si="47"/>
        <v>1550.0579025371292</v>
      </c>
      <c r="I381" s="518">
        <f t="shared" ca="1" si="48"/>
        <v>21290.641467463825</v>
      </c>
      <c r="J381" s="530">
        <f t="shared" ca="1" si="50"/>
        <v>2307086.3134090691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2284245.6140390681</v>
      </c>
      <c r="D382" s="516">
        <f t="shared" ca="1" si="44"/>
        <v>299317.81282579608</v>
      </c>
      <c r="E382" s="516">
        <f t="shared" ca="1" si="45"/>
        <v>1984927.8012132719</v>
      </c>
      <c r="F382" s="516">
        <f t="shared" ca="1" si="46"/>
        <v>53273745.335856773</v>
      </c>
      <c r="G382" s="517">
        <v>55282</v>
      </c>
      <c r="H382" s="516">
        <f t="shared" ca="1" si="47"/>
        <v>1496.5890641289805</v>
      </c>
      <c r="I382" s="518">
        <f t="shared" ca="1" si="48"/>
        <v>19893.122329345213</v>
      </c>
      <c r="J382" s="530">
        <f t="shared" ca="1" si="50"/>
        <v>2305635.3254325427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2284245.6140390681</v>
      </c>
      <c r="D383" s="516">
        <f t="shared" ca="1" si="44"/>
        <v>288566.12056922418</v>
      </c>
      <c r="E383" s="516">
        <f t="shared" ca="1" si="45"/>
        <v>1995679.4934698439</v>
      </c>
      <c r="F383" s="516">
        <f t="shared" ca="1" si="46"/>
        <v>51278065.842386931</v>
      </c>
      <c r="G383" s="517">
        <v>55313</v>
      </c>
      <c r="H383" s="516">
        <f t="shared" ca="1" si="47"/>
        <v>1442.8306028461209</v>
      </c>
      <c r="I383" s="518">
        <f t="shared" ca="1" si="48"/>
        <v>19817.833264938716</v>
      </c>
      <c r="J383" s="530">
        <f t="shared" ca="1" si="50"/>
        <v>2305506.2779068528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2284245.6140390681</v>
      </c>
      <c r="D384" s="516">
        <f t="shared" ca="1" si="44"/>
        <v>277756.18997959589</v>
      </c>
      <c r="E384" s="516">
        <f t="shared" ca="1" si="45"/>
        <v>2006489.4240594723</v>
      </c>
      <c r="F384" s="516">
        <f t="shared" ca="1" si="46"/>
        <v>49271576.418327458</v>
      </c>
      <c r="G384" s="517">
        <v>55343</v>
      </c>
      <c r="H384" s="516">
        <f t="shared" ca="1" si="47"/>
        <v>1388.7809498979796</v>
      </c>
      <c r="I384" s="518">
        <f t="shared" ca="1" si="48"/>
        <v>18460.103703259294</v>
      </c>
      <c r="J384" s="530">
        <f t="shared" ca="1" si="50"/>
        <v>2304094.4986922257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2284245.6140390681</v>
      </c>
      <c r="D385" s="516">
        <f t="shared" ca="1" si="44"/>
        <v>266887.70559927373</v>
      </c>
      <c r="E385" s="516">
        <f t="shared" ca="1" si="45"/>
        <v>2017357.9084397943</v>
      </c>
      <c r="F385" s="516">
        <f t="shared" ca="1" si="46"/>
        <v>47254218.509887666</v>
      </c>
      <c r="G385" s="517">
        <v>55374</v>
      </c>
      <c r="H385" s="516">
        <f t="shared" ca="1" si="47"/>
        <v>1334.4385279963687</v>
      </c>
      <c r="I385" s="518">
        <f t="shared" ca="1" si="48"/>
        <v>18329.026427617813</v>
      </c>
      <c r="J385" s="530">
        <f t="shared" ca="1" si="50"/>
        <v>2303909.0789946821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2284245.6140390681</v>
      </c>
      <c r="D386" s="516">
        <f t="shared" ca="1" si="44"/>
        <v>255960.35026189152</v>
      </c>
      <c r="E386" s="516">
        <f t="shared" ca="1" si="45"/>
        <v>2028285.2637771766</v>
      </c>
      <c r="F386" s="516">
        <f t="shared" ca="1" si="46"/>
        <v>45225933.246110491</v>
      </c>
      <c r="G386" s="517">
        <v>55405</v>
      </c>
      <c r="H386" s="516">
        <f t="shared" ca="1" si="47"/>
        <v>1279.8017513094576</v>
      </c>
      <c r="I386" s="518">
        <f t="shared" ca="1" si="48"/>
        <v>17578.569285678212</v>
      </c>
      <c r="J386" s="530">
        <f t="shared" ca="1" si="50"/>
        <v>2303103.9850760559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2284245.6140390681</v>
      </c>
      <c r="D387" s="516">
        <f t="shared" ca="1" si="44"/>
        <v>244973.8050830985</v>
      </c>
      <c r="E387" s="516">
        <f t="shared" ca="1" si="45"/>
        <v>2039271.8089559695</v>
      </c>
      <c r="F387" s="516">
        <f t="shared" ca="1" si="46"/>
        <v>43186661.437154524</v>
      </c>
      <c r="G387" s="517">
        <v>55435</v>
      </c>
      <c r="H387" s="516">
        <f t="shared" ca="1" si="47"/>
        <v>1224.8690254154926</v>
      </c>
      <c r="I387" s="518">
        <f t="shared" ca="1" si="48"/>
        <v>16281.335968599775</v>
      </c>
      <c r="J387" s="530">
        <f t="shared" ca="1" si="50"/>
        <v>2301751.819033083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2284245.6140390681</v>
      </c>
      <c r="D388" s="516">
        <f t="shared" ca="1" si="44"/>
        <v>233927.74945125368</v>
      </c>
      <c r="E388" s="516">
        <f t="shared" ca="1" si="45"/>
        <v>2050317.8645878145</v>
      </c>
      <c r="F388" s="516">
        <f t="shared" ca="1" si="46"/>
        <v>41136343.57256671</v>
      </c>
      <c r="G388" s="517">
        <v>55466</v>
      </c>
      <c r="H388" s="516">
        <f t="shared" ca="1" si="47"/>
        <v>1169.6387472562683</v>
      </c>
      <c r="I388" s="518">
        <f t="shared" ca="1" si="48"/>
        <v>16065.43805462148</v>
      </c>
      <c r="J388" s="530">
        <f t="shared" ca="1" si="50"/>
        <v>2301480.690840946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2284245.6140390681</v>
      </c>
      <c r="D389" s="516">
        <f t="shared" ca="1" si="44"/>
        <v>222821.8610180697</v>
      </c>
      <c r="E389" s="516">
        <f t="shared" ca="1" si="45"/>
        <v>2061423.7530209983</v>
      </c>
      <c r="F389" s="516">
        <f t="shared" ca="1" si="46"/>
        <v>39074919.819545709</v>
      </c>
      <c r="G389" s="517">
        <v>55496</v>
      </c>
      <c r="H389" s="516">
        <f t="shared" ca="1" si="47"/>
        <v>1114.1093050903485</v>
      </c>
      <c r="I389" s="518">
        <f t="shared" ca="1" si="48"/>
        <v>14809.083686124015</v>
      </c>
      <c r="J389" s="530">
        <f t="shared" ca="1" si="50"/>
        <v>2300168.8070302824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2284245.6140390681</v>
      </c>
      <c r="D390" s="516">
        <f t="shared" ca="1" si="44"/>
        <v>211655.81568920592</v>
      </c>
      <c r="E390" s="516">
        <f t="shared" ca="1" si="45"/>
        <v>2072589.7983498622</v>
      </c>
      <c r="F390" s="516">
        <f t="shared" ca="1" si="46"/>
        <v>37002330.021195844</v>
      </c>
      <c r="G390" s="517">
        <v>55527</v>
      </c>
      <c r="H390" s="516">
        <f t="shared" ca="1" si="47"/>
        <v>1058.2790784460296</v>
      </c>
      <c r="I390" s="518">
        <f t="shared" ca="1" si="48"/>
        <v>14535.870172871002</v>
      </c>
      <c r="J390" s="530">
        <f t="shared" ca="1" si="50"/>
        <v>2299839.7632903848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2284245.6140390681</v>
      </c>
      <c r="D391" s="516">
        <f t="shared" ca="1" si="44"/>
        <v>200429.28761481083</v>
      </c>
      <c r="E391" s="516">
        <f t="shared" ca="1" si="45"/>
        <v>2083816.3264242574</v>
      </c>
      <c r="F391" s="516">
        <f t="shared" ca="1" si="46"/>
        <v>34918513.694771588</v>
      </c>
      <c r="G391" s="517">
        <v>55558</v>
      </c>
      <c r="H391" s="516">
        <f t="shared" ca="1" si="47"/>
        <v>1002.1464380740541</v>
      </c>
      <c r="I391" s="518">
        <f t="shared" ca="1" si="48"/>
        <v>13764.866767884852</v>
      </c>
      <c r="J391" s="530">
        <f t="shared" ca="1" si="50"/>
        <v>2299012.6272450266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2284245.6140390681</v>
      </c>
      <c r="D392" s="516">
        <f t="shared" ca="1" si="44"/>
        <v>189141.94918001277</v>
      </c>
      <c r="E392" s="516">
        <f t="shared" ca="1" si="45"/>
        <v>2095103.6648590553</v>
      </c>
      <c r="F392" s="516">
        <f t="shared" ca="1" si="46"/>
        <v>32823410.029912531</v>
      </c>
      <c r="G392" s="517">
        <v>55587</v>
      </c>
      <c r="H392" s="516">
        <f t="shared" ca="1" si="47"/>
        <v>945.70974590006381</v>
      </c>
      <c r="I392" s="518">
        <f t="shared" ca="1" si="48"/>
        <v>12151.642765780512</v>
      </c>
      <c r="J392" s="530">
        <f t="shared" ca="1" si="50"/>
        <v>2297342.9665507488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2284245.6140390681</v>
      </c>
      <c r="D393" s="516">
        <f t="shared" ca="1" si="44"/>
        <v>177793.47099535956</v>
      </c>
      <c r="E393" s="516">
        <f t="shared" ca="1" si="45"/>
        <v>2106452.1430437085</v>
      </c>
      <c r="F393" s="516">
        <f t="shared" ca="1" si="46"/>
        <v>30716957.886868823</v>
      </c>
      <c r="G393" s="517">
        <v>55618</v>
      </c>
      <c r="H393" s="516">
        <f t="shared" ca="1" si="47"/>
        <v>888.96735497679776</v>
      </c>
      <c r="I393" s="518">
        <f t="shared" ca="1" si="48"/>
        <v>12210.308531127461</v>
      </c>
      <c r="J393" s="530">
        <f t="shared" ca="1" si="50"/>
        <v>2297344.8899251721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2284245.6140390681</v>
      </c>
      <c r="D394" s="516">
        <f t="shared" ca="1" si="44"/>
        <v>166383.52188720612</v>
      </c>
      <c r="E394" s="516">
        <f t="shared" ca="1" si="45"/>
        <v>2117862.0921518621</v>
      </c>
      <c r="F394" s="516">
        <f t="shared" ca="1" si="46"/>
        <v>28599095.794716962</v>
      </c>
      <c r="G394" s="517">
        <v>55648</v>
      </c>
      <c r="H394" s="516">
        <f t="shared" ca="1" si="47"/>
        <v>831.9176094360306</v>
      </c>
      <c r="I394" s="518">
        <f t="shared" ca="1" si="48"/>
        <v>11058.104839272775</v>
      </c>
      <c r="J394" s="530">
        <f t="shared" ca="1" si="50"/>
        <v>2296135.6364877769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2284245.6140390681</v>
      </c>
      <c r="D395" s="516">
        <f t="shared" ca="1" si="44"/>
        <v>154911.76888805022</v>
      </c>
      <c r="E395" s="516">
        <f t="shared" ca="1" si="45"/>
        <v>2129333.8451510179</v>
      </c>
      <c r="F395" s="516">
        <f t="shared" ca="1" si="46"/>
        <v>26469761.949565943</v>
      </c>
      <c r="G395" s="517">
        <v>55679</v>
      </c>
      <c r="H395" s="516">
        <f t="shared" ca="1" si="47"/>
        <v>774.55884444025116</v>
      </c>
      <c r="I395" s="518">
        <f t="shared" ca="1" si="48"/>
        <v>10638.863635634709</v>
      </c>
      <c r="J395" s="530">
        <f t="shared" ca="1" si="50"/>
        <v>2295659.0365191428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2284245.6140390681</v>
      </c>
      <c r="D396" s="516">
        <f t="shared" ca="1" si="44"/>
        <v>143377.87722681553</v>
      </c>
      <c r="E396" s="516">
        <f t="shared" ca="1" si="45"/>
        <v>2140867.7368122526</v>
      </c>
      <c r="F396" s="516">
        <f t="shared" ca="1" si="46"/>
        <v>24328894.212753691</v>
      </c>
      <c r="G396" s="517">
        <v>55709</v>
      </c>
      <c r="H396" s="516">
        <f t="shared" ca="1" si="47"/>
        <v>716.88938613407765</v>
      </c>
      <c r="I396" s="518">
        <f t="shared" ca="1" si="48"/>
        <v>9529.1143018437378</v>
      </c>
      <c r="J396" s="530">
        <f t="shared" ca="1" si="50"/>
        <v>2294491.6177270459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2284245.6140390681</v>
      </c>
      <c r="D397" s="516">
        <f t="shared" ca="1" si="44"/>
        <v>131781.5103190825</v>
      </c>
      <c r="E397" s="516">
        <f t="shared" ca="1" si="45"/>
        <v>2152464.1037199856</v>
      </c>
      <c r="F397" s="516">
        <f t="shared" ca="1" si="46"/>
        <v>22176430.109033704</v>
      </c>
      <c r="G397" s="517">
        <v>55740</v>
      </c>
      <c r="H397" s="516">
        <f t="shared" ca="1" si="47"/>
        <v>658.90755159541254</v>
      </c>
      <c r="I397" s="518">
        <f t="shared" ca="1" si="48"/>
        <v>9050.3486471443721</v>
      </c>
      <c r="J397" s="530">
        <f t="shared" ca="1" si="50"/>
        <v>2293954.8702378077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2284245.6140390681</v>
      </c>
      <c r="D398" s="516">
        <f t="shared" ca="1" si="44"/>
        <v>120122.32975726591</v>
      </c>
      <c r="E398" s="516">
        <f t="shared" ca="1" si="45"/>
        <v>2164123.2842818024</v>
      </c>
      <c r="F398" s="516">
        <f t="shared" ca="1" si="46"/>
        <v>20012306.824751902</v>
      </c>
      <c r="G398" s="517">
        <v>55771</v>
      </c>
      <c r="H398" s="516">
        <f t="shared" ca="1" si="47"/>
        <v>600.61164878632951</v>
      </c>
      <c r="I398" s="518">
        <f t="shared" ca="1" si="48"/>
        <v>8249.6320005605376</v>
      </c>
      <c r="J398" s="530">
        <f t="shared" ca="1" si="50"/>
        <v>2293095.8576884149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2284245.6140390681</v>
      </c>
      <c r="D399" s="516">
        <f t="shared" ca="1" si="44"/>
        <v>108399.99530073948</v>
      </c>
      <c r="E399" s="516">
        <f t="shared" ca="1" si="45"/>
        <v>2175845.6187383286</v>
      </c>
      <c r="F399" s="516">
        <f t="shared" ca="1" si="46"/>
        <v>17836461.206013575</v>
      </c>
      <c r="G399" s="517">
        <v>55801</v>
      </c>
      <c r="H399" s="516">
        <f t="shared" ca="1" si="47"/>
        <v>541.99997650369744</v>
      </c>
      <c r="I399" s="518">
        <f t="shared" ca="1" si="48"/>
        <v>7204.4304569106844</v>
      </c>
      <c r="J399" s="530">
        <f t="shared" ca="1" si="50"/>
        <v>2291992.0444724825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2284245.6140390681</v>
      </c>
      <c r="D400" s="516">
        <f t="shared" ca="1" si="44"/>
        <v>96614.164865906874</v>
      </c>
      <c r="E400" s="516">
        <f t="shared" ca="1" si="45"/>
        <v>2187631.4491731613</v>
      </c>
      <c r="F400" s="516">
        <f t="shared" ca="1" si="46"/>
        <v>15648829.756840413</v>
      </c>
      <c r="G400" s="517">
        <v>55832</v>
      </c>
      <c r="H400" s="516">
        <f t="shared" ca="1" si="47"/>
        <v>483.07082432953439</v>
      </c>
      <c r="I400" s="518">
        <f t="shared" ca="1" si="48"/>
        <v>6635.1635686370491</v>
      </c>
      <c r="J400" s="530">
        <f t="shared" ca="1" si="50"/>
        <v>2291363.8484320347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2284245.6140390681</v>
      </c>
      <c r="D401" s="516">
        <f t="shared" ca="1" si="44"/>
        <v>84764.494516218911</v>
      </c>
      <c r="E401" s="516">
        <f t="shared" ca="1" si="45"/>
        <v>2199481.1195228491</v>
      </c>
      <c r="F401" s="516">
        <f t="shared" ca="1" si="46"/>
        <v>13449348.637317564</v>
      </c>
      <c r="G401" s="517">
        <v>55862</v>
      </c>
      <c r="H401" s="516">
        <f t="shared" ca="1" si="47"/>
        <v>423.82247258109453</v>
      </c>
      <c r="I401" s="518">
        <f t="shared" ca="1" si="48"/>
        <v>5633.5787124625476</v>
      </c>
      <c r="J401" s="530">
        <f t="shared" ca="1" si="50"/>
        <v>2290303.0152241117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2284245.6140390681</v>
      </c>
      <c r="D402" s="516">
        <f t="shared" ca="1" si="44"/>
        <v>72850.638452136816</v>
      </c>
      <c r="E402" s="516">
        <f t="shared" ca="1" si="45"/>
        <v>2211394.9755869312</v>
      </c>
      <c r="F402" s="516">
        <f t="shared" ca="1" si="46"/>
        <v>11237953.661730632</v>
      </c>
      <c r="G402" s="517">
        <v>55893</v>
      </c>
      <c r="H402" s="516">
        <f t="shared" ca="1" si="47"/>
        <v>364.2531922606841</v>
      </c>
      <c r="I402" s="518">
        <f t="shared" ca="1" si="48"/>
        <v>5003.1576930821329</v>
      </c>
      <c r="J402" s="530">
        <f t="shared" ca="1" si="50"/>
        <v>2289613.024924411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2284245.6140390681</v>
      </c>
      <c r="D403" s="516">
        <f t="shared" ca="1" si="44"/>
        <v>60872.249001040924</v>
      </c>
      <c r="E403" s="516">
        <f t="shared" ca="1" si="45"/>
        <v>2223373.3650380271</v>
      </c>
      <c r="F403" s="516">
        <f t="shared" ca="1" si="46"/>
        <v>9014580.2966926061</v>
      </c>
      <c r="G403" s="517">
        <v>55924</v>
      </c>
      <c r="H403" s="516">
        <f t="shared" ca="1" si="47"/>
        <v>304.36124500520464</v>
      </c>
      <c r="I403" s="518">
        <f t="shared" ca="1" si="48"/>
        <v>4180.5187621637951</v>
      </c>
      <c r="J403" s="530">
        <f t="shared" ca="1" si="50"/>
        <v>2288730.4940462373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2284245.6140390681</v>
      </c>
      <c r="D404" s="516">
        <f t="shared" ca="1" si="44"/>
        <v>48828.976607084951</v>
      </c>
      <c r="E404" s="516">
        <f t="shared" ca="1" si="45"/>
        <v>2235416.6374319834</v>
      </c>
      <c r="F404" s="516">
        <f t="shared" ca="1" si="46"/>
        <v>6779163.6592606232</v>
      </c>
      <c r="G404" s="517">
        <v>55952</v>
      </c>
      <c r="H404" s="516">
        <f t="shared" ca="1" si="47"/>
        <v>244.14488303542475</v>
      </c>
      <c r="I404" s="518">
        <f t="shared" ca="1" si="48"/>
        <v>3028.8989796887154</v>
      </c>
      <c r="J404" s="530">
        <f t="shared" ca="1" si="50"/>
        <v>2287518.6579017919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2284245.6140390681</v>
      </c>
      <c r="D405" s="516">
        <f t="shared" ca="1" si="44"/>
        <v>36720.469820995044</v>
      </c>
      <c r="E405" s="516">
        <f t="shared" ca="1" si="45"/>
        <v>2247525.1442180732</v>
      </c>
      <c r="F405" s="516">
        <f t="shared" ca="1" si="46"/>
        <v>4531638.5150425499</v>
      </c>
      <c r="G405" s="517">
        <v>55983</v>
      </c>
      <c r="H405" s="516">
        <f t="shared" ca="1" si="47"/>
        <v>183.60234910497522</v>
      </c>
      <c r="I405" s="518">
        <f t="shared" ca="1" si="48"/>
        <v>2521.8488812449518</v>
      </c>
      <c r="J405" s="530">
        <f t="shared" ca="1" si="50"/>
        <v>2286951.0652694181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2284245.6140390681</v>
      </c>
      <c r="D406" s="516">
        <f t="shared" ca="1" si="44"/>
        <v>24546.375289813812</v>
      </c>
      <c r="E406" s="516">
        <f t="shared" ca="1" si="45"/>
        <v>2259699.2387492545</v>
      </c>
      <c r="F406" s="516">
        <f t="shared" ca="1" si="46"/>
        <v>2271939.2762932954</v>
      </c>
      <c r="G406" s="517">
        <v>56013</v>
      </c>
      <c r="H406" s="516">
        <f t="shared" ca="1" si="47"/>
        <v>122.73187644906906</v>
      </c>
      <c r="I406" s="518">
        <f t="shared" ca="1" si="48"/>
        <v>1631.3898654153177</v>
      </c>
      <c r="J406" s="530">
        <f t="shared" ca="1" si="50"/>
        <v>2285999.7357809325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2284245.6140390681</v>
      </c>
      <c r="D407" s="516">
        <f t="shared" ca="1" si="44"/>
        <v>12306.337746588684</v>
      </c>
      <c r="E407" s="516">
        <f t="shared" ca="1" si="45"/>
        <v>2271939.2762924796</v>
      </c>
      <c r="F407" s="516">
        <f t="shared" ca="1" si="46"/>
        <v>8.1583857536315918E-7</v>
      </c>
      <c r="G407" s="517">
        <v>56044</v>
      </c>
      <c r="H407" s="516">
        <f t="shared" ca="1" si="47"/>
        <v>61.531688732943422</v>
      </c>
      <c r="I407" s="518">
        <f t="shared" ca="1" si="48"/>
        <v>845.16141078110581</v>
      </c>
      <c r="J407" s="530">
        <f t="shared" ca="1" si="50"/>
        <v>2285152.3071385822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7.152557373046875E-7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822328421.05406308</v>
      </c>
      <c r="D409" s="540">
        <f ca="1">SUM(D47:D407)</f>
        <v>460936050.43297815</v>
      </c>
      <c r="E409" s="539">
        <f ca="1">SUM(E47:E408)</f>
        <v>361392370.62108666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8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'!Q47</f>
        <v>6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2274476282.0914149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AFD'!M20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0.83608771531341453</v>
      </c>
      <c r="T5" s="432">
        <f ca="1">+W48*-1</f>
        <v>1901661678.2283604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'!Q48</f>
        <v>360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0.16391228468658556</v>
      </c>
      <c r="T6" s="432">
        <f ca="1">+W55*-1</f>
        <v>372814603.86305469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'!Q49</f>
        <v>63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'!Q50</f>
        <v>2492063.4920634921</v>
      </c>
      <c r="F8" s="414" t="s">
        <v>357</v>
      </c>
      <c r="G8" s="440"/>
      <c r="H8" s="441">
        <f ca="1">ABS(PMT(H6/12/100,H4,H42,,0))</f>
        <v>2396039.546838575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4548952564.1828299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2547187.0465198644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570498503.46850812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332790793.68996304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1.5298777566147936</v>
      </c>
      <c r="J17" s="460">
        <f ca="1">+SUM(J19:J37)</f>
        <v>0.99767858647655594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332790793.68996304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0.92393610248933689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332790793.68996304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157000000</v>
      </c>
      <c r="I19" s="468">
        <f>+H19/$H$22</f>
        <v>0.6350904318435151</v>
      </c>
      <c r="J19" s="468">
        <f ca="1">+H19/$H$42</f>
        <v>0.41416127634174182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237707709.77854502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'!Q10</f>
        <v>65333333.333333336</v>
      </c>
      <c r="I20" s="468">
        <f>+H20/$H$22</f>
        <v>0.26428391643594262</v>
      </c>
      <c r="J20" s="468">
        <f ca="1">+H20/$H$42</f>
        <v>0.17234736764964204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95083083.911418021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'!Q4</f>
        <v>24875555.555555567</v>
      </c>
      <c r="I21" s="469">
        <f>+H21/$H$22</f>
        <v>0.10062565172054228</v>
      </c>
      <c r="J21" s="469">
        <f ca="1">+H21/$H$42</f>
        <v>6.5620967124833118E-2</v>
      </c>
      <c r="K21" s="469"/>
      <c r="L21" s="469"/>
      <c r="M21" s="469"/>
      <c r="N21" s="469"/>
      <c r="P21" s="421"/>
      <c r="S21" s="470"/>
      <c r="T21" s="429">
        <f ca="1">SUM(T15:T20)</f>
        <v>1901661678.2283602</v>
      </c>
    </row>
    <row r="22" spans="1:20" ht="19.149999999999999" customHeight="1" thickBot="1">
      <c r="A22" s="413"/>
      <c r="B22" s="471">
        <f ca="1">+H22/$H$42</f>
        <v>0.65212961111621692</v>
      </c>
      <c r="H22" s="472">
        <f>SUM(H19:H21)</f>
        <v>247208888.8888889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'!Q11</f>
        <v>2894248.5627194508</v>
      </c>
      <c r="I23" s="474">
        <f t="shared" ref="I23:I31" si="1">+H23/$H$22</f>
        <v>1.1707704264713178E-2</v>
      </c>
      <c r="J23" s="469">
        <f t="shared" ref="J23:J31" ca="1" si="2">+H23/$H$42</f>
        <v>7.6349406292110797E-3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'!Q5</f>
        <v>3742328.7983434303</v>
      </c>
      <c r="I24" s="474">
        <f t="shared" si="1"/>
        <v>1.513832619516148E-2</v>
      </c>
      <c r="J24" s="469">
        <f t="shared" ca="1" si="2"/>
        <v>9.8721507746010947E-3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'!Q12</f>
        <v>9574538.1896196641</v>
      </c>
      <c r="I25" s="474">
        <f t="shared" si="1"/>
        <v>3.8730557920686498E-2</v>
      </c>
      <c r="J25" s="469">
        <f t="shared" ca="1" si="2"/>
        <v>2.52573436751314E-2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'!Q6*D4</f>
        <v>627754.18818708719</v>
      </c>
      <c r="G26" s="466"/>
      <c r="H26" s="467">
        <f>F26/D4</f>
        <v>104625.69803118119</v>
      </c>
      <c r="I26" s="474">
        <f t="shared" si="1"/>
        <v>4.2322789646211513E-4</v>
      </c>
      <c r="J26" s="469">
        <f t="shared" ca="1" si="2"/>
        <v>2.7599944353337368E-4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'!R14*100</f>
        <v>21.14761300007693</v>
      </c>
      <c r="G27" s="466"/>
      <c r="H27" s="467">
        <f ca="1">+F27%*H22</f>
        <v>52278779.124012403</v>
      </c>
      <c r="I27" s="474">
        <f t="shared" ca="1" si="1"/>
        <v>0.21147613000076931</v>
      </c>
      <c r="J27" s="469">
        <f t="shared" ca="1" si="2"/>
        <v>0.13790984641776421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'!Q7</f>
        <v>1395009.3070824163</v>
      </c>
      <c r="I28" s="474">
        <f t="shared" si="1"/>
        <v>5.6430386194948699E-3</v>
      </c>
      <c r="J28" s="469">
        <f t="shared" ca="1" si="2"/>
        <v>3.6799925804449833E-3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'!Q15</f>
        <v>23872992.671697885</v>
      </c>
      <c r="I29" s="474">
        <f t="shared" ca="1" si="1"/>
        <v>9.6570122453921547E-2</v>
      </c>
      <c r="J29" s="469">
        <f t="shared" ca="1" si="2"/>
        <v>6.2976236401321301E-2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-1475037.8465198644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5686190.7052285373</v>
      </c>
      <c r="I30" s="474">
        <f t="shared" ca="1" si="1"/>
        <v>2.3001562487440598E-2</v>
      </c>
      <c r="J30" s="469">
        <f t="shared" ca="1" si="2"/>
        <v>1.4999999999999999E-2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-402888.64651986444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'!Q8</f>
        <v>3487523.2677060408</v>
      </c>
      <c r="I31" s="474">
        <f t="shared" si="1"/>
        <v>1.4107596548737176E-2</v>
      </c>
      <c r="J31" s="469">
        <f t="shared" ca="1" si="2"/>
        <v>9.1999814511124576E-3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669260.55348013574</v>
      </c>
    </row>
    <row r="32" spans="1:20" ht="19.149999999999999" customHeight="1" thickBot="1">
      <c r="A32" s="413"/>
      <c r="B32" s="487">
        <f ca="1">+H32/$H$42</f>
        <v>0.27180649137311991</v>
      </c>
      <c r="D32" s="458"/>
      <c r="E32" s="458"/>
      <c r="F32" s="416"/>
      <c r="G32" s="416"/>
      <c r="H32" s="472">
        <f ca="1">SUM(H23:H31)</f>
        <v>103036236.324441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1741409.7534801355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7.3742483987219012E-2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'!R31*100</f>
        <v>0.92245034786968361</v>
      </c>
      <c r="G34" s="466"/>
      <c r="H34" s="467">
        <f ca="1">(F34%*T4)/D4</f>
        <v>3496819.0627276171</v>
      </c>
      <c r="I34" s="474">
        <f ca="1">+H34/$H$22</f>
        <v>1.4145199545390561E-2</v>
      </c>
      <c r="J34" s="469">
        <f ca="1">+H34/$H$42</f>
        <v>9.2245034786968359E-3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'!R28*100</f>
        <v>0.2398370904461177</v>
      </c>
      <c r="G35" s="466"/>
      <c r="H35" s="467">
        <f ca="1">(F35%*T4)/D4</f>
        <v>909172.95630918024</v>
      </c>
      <c r="I35" s="474">
        <f ca="1">+H35/$H$22</f>
        <v>3.6777518818015453E-3</v>
      </c>
      <c r="J35" s="469">
        <f ca="1">+H35/$H$42</f>
        <v>2.3983709044611769E-3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'!Q29*D4</f>
        <v>3899877.3006134974</v>
      </c>
      <c r="G36" s="466"/>
      <c r="H36" s="467">
        <f>+F36/D4</f>
        <v>649979.5501022496</v>
      </c>
      <c r="I36" s="474">
        <f>+H36/$H$22</f>
        <v>2.6292725679228752E-3</v>
      </c>
      <c r="J36" s="469">
        <f ca="1">+H36/$H$42</f>
        <v>1.7146264972380816E-3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22898283.566100217</v>
      </c>
      <c r="I37" s="474">
        <f ca="1">+H37/$H$22</f>
        <v>9.262726623229206E-2</v>
      </c>
      <c r="J37" s="469">
        <f ca="1">+H37/$H$42</f>
        <v>6.0404983106822914E-2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7.3742483987219012E-2</v>
      </c>
      <c r="F38" s="461"/>
      <c r="G38" s="461"/>
      <c r="H38" s="472">
        <f ca="1">SUM(H34:H37)</f>
        <v>27954255.135239266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378199380.34856915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2.3214135234441578E-3</v>
      </c>
      <c r="G41" s="496"/>
      <c r="H41" s="439">
        <v>880000</v>
      </c>
      <c r="I41" s="496" t="s">
        <v>410</v>
      </c>
      <c r="N41" s="501"/>
      <c r="O41" s="501">
        <f ca="1">+S41*H4</f>
        <v>1633821.3231058186</v>
      </c>
      <c r="R41" s="502">
        <f>H5/1000/30</f>
        <v>1.1999999999999999E-5</v>
      </c>
      <c r="S41" s="503">
        <f ca="1">+R41*H40</f>
        <v>4538.3925641828291</v>
      </c>
    </row>
    <row r="42" spans="1:25" ht="32.450000000000003" customHeight="1" thickBot="1">
      <c r="B42" s="471">
        <f ca="1">+H41/H42</f>
        <v>2.3214135234441578E-3</v>
      </c>
      <c r="F42" s="493" t="s">
        <v>411</v>
      </c>
      <c r="G42" s="504"/>
      <c r="H42" s="505">
        <f ca="1">+H40+H41</f>
        <v>379079380.34856915</v>
      </c>
      <c r="I42" s="504" t="s">
        <v>412</v>
      </c>
      <c r="N42" s="501"/>
      <c r="O42" s="451">
        <f ca="1">+S42*H4</f>
        <v>9984463641202224</v>
      </c>
      <c r="R42" s="492">
        <f>+H41/12</f>
        <v>73333.333333333328</v>
      </c>
      <c r="S42" s="503">
        <f ca="1">+R42*H40</f>
        <v>27734621225561.734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379079380.34856915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2396039.546838575</v>
      </c>
      <c r="D48" s="516">
        <f t="shared" ref="D48:D111" ca="1" si="4">+F47*(($H$6/100)/$H$9)</f>
        <v>2053346.6435547497</v>
      </c>
      <c r="E48" s="516">
        <f t="shared" ref="E48:E111" ca="1" si="5">+C48-D48</f>
        <v>342692.90328382538</v>
      </c>
      <c r="F48" s="516">
        <f t="shared" ref="F48:F111" ca="1" si="6">IF(F47&lt;1,0,+F47-E48)</f>
        <v>378736687.44528532</v>
      </c>
      <c r="G48" s="517">
        <f>+S40+30</f>
        <v>45116</v>
      </c>
      <c r="H48" s="516">
        <f t="shared" ref="H48:H111" ca="1" si="7">+D48*$H$7/100</f>
        <v>10266.733217773748</v>
      </c>
      <c r="I48" s="518">
        <f t="shared" ref="I48:I111" ca="1" si="8">+F47*$R$41*O48</f>
        <v>136468.57692548487</v>
      </c>
      <c r="J48" s="519">
        <f ca="1">D48+E48+H48+I48</f>
        <v>2542774.8569818339</v>
      </c>
      <c r="O48" s="422">
        <f>G48-S40</f>
        <v>30</v>
      </c>
      <c r="S48" s="412" t="s">
        <v>378</v>
      </c>
      <c r="T48" s="520">
        <f>+H22</f>
        <v>247208888.8888889</v>
      </c>
      <c r="U48" s="521"/>
      <c r="V48" s="522">
        <f ca="1">-SUM(T48:T54)*D4</f>
        <v>-1901661678.2283604</v>
      </c>
      <c r="W48" s="522">
        <f ca="1">+V48</f>
        <v>-1901661678.2283604</v>
      </c>
      <c r="X48" s="522">
        <f ca="1">+W48+W55</f>
        <v>-2274476282.0914149</v>
      </c>
      <c r="Y48" s="514"/>
    </row>
    <row r="49" spans="2:25" ht="17.45" customHeight="1">
      <c r="B49" s="509">
        <v>2</v>
      </c>
      <c r="C49" s="515">
        <f t="shared" ref="C49:C112" ca="1" si="9">IF(F48&lt;1,0,+$H$8)</f>
        <v>2396039.546838575</v>
      </c>
      <c r="D49" s="516">
        <f t="shared" ca="1" si="4"/>
        <v>2051490.3903286289</v>
      </c>
      <c r="E49" s="516">
        <f t="shared" ca="1" si="5"/>
        <v>344549.1565099461</v>
      </c>
      <c r="F49" s="516">
        <f t="shared" ca="1" si="6"/>
        <v>378392138.28877538</v>
      </c>
      <c r="G49" s="517">
        <v>45147</v>
      </c>
      <c r="H49" s="516">
        <f t="shared" ca="1" si="7"/>
        <v>10257.451951643145</v>
      </c>
      <c r="I49" s="518">
        <f t="shared" ca="1" si="8"/>
        <v>140890.04772964612</v>
      </c>
      <c r="J49" s="519">
        <f t="shared" ref="J49:J112" ca="1" si="10">+C49+H49+I49</f>
        <v>2547187.0465198644</v>
      </c>
      <c r="O49" s="422">
        <f t="shared" ref="O49:O112" si="11">+G49-G48</f>
        <v>31</v>
      </c>
      <c r="S49" s="412" t="s">
        <v>430</v>
      </c>
      <c r="T49" s="520">
        <f>+H23</f>
        <v>2894248.5627194508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2396039.546838575</v>
      </c>
      <c r="D50" s="516">
        <f t="shared" ca="1" si="4"/>
        <v>2049624.0823975333</v>
      </c>
      <c r="E50" s="516">
        <f t="shared" ca="1" si="5"/>
        <v>346415.46444104169</v>
      </c>
      <c r="F50" s="516">
        <f t="shared" ca="1" si="6"/>
        <v>378045722.82433432</v>
      </c>
      <c r="G50" s="517">
        <v>45178</v>
      </c>
      <c r="H50" s="516">
        <f t="shared" ca="1" si="7"/>
        <v>10248.120411987667</v>
      </c>
      <c r="I50" s="518">
        <f t="shared" ca="1" si="8"/>
        <v>140761.87544342442</v>
      </c>
      <c r="J50" s="519">
        <f t="shared" ca="1" si="10"/>
        <v>2547049.5426939875</v>
      </c>
      <c r="O50" s="422">
        <f t="shared" si="11"/>
        <v>31</v>
      </c>
      <c r="S50" s="412" t="s">
        <v>431</v>
      </c>
      <c r="T50" s="520">
        <f>+H25</f>
        <v>9574538.1896196641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2396039.546838575</v>
      </c>
      <c r="D51" s="516">
        <f t="shared" ca="1" si="4"/>
        <v>2047747.6652984777</v>
      </c>
      <c r="E51" s="516">
        <f t="shared" ca="1" si="5"/>
        <v>348291.8815400973</v>
      </c>
      <c r="F51" s="516">
        <f t="shared" ca="1" si="6"/>
        <v>377697430.9427942</v>
      </c>
      <c r="G51" s="517">
        <v>45208</v>
      </c>
      <c r="H51" s="516">
        <f t="shared" ca="1" si="7"/>
        <v>10238.738326492388</v>
      </c>
      <c r="I51" s="518">
        <f t="shared" ca="1" si="8"/>
        <v>136096.46021676034</v>
      </c>
      <c r="J51" s="519">
        <f t="shared" ca="1" si="10"/>
        <v>2542374.7453818275</v>
      </c>
      <c r="O51" s="422">
        <f t="shared" si="11"/>
        <v>30</v>
      </c>
      <c r="S51" s="412" t="s">
        <v>432</v>
      </c>
      <c r="T51" s="520">
        <f>+H26</f>
        <v>104625.69803118119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2396039.546838575</v>
      </c>
      <c r="D52" s="516">
        <f t="shared" ca="1" si="4"/>
        <v>2045861.0842734687</v>
      </c>
      <c r="E52" s="516">
        <f t="shared" ca="1" si="5"/>
        <v>350178.46256510634</v>
      </c>
      <c r="F52" s="516">
        <f t="shared" ca="1" si="6"/>
        <v>377347252.48022908</v>
      </c>
      <c r="G52" s="517">
        <v>45239</v>
      </c>
      <c r="H52" s="516">
        <f t="shared" ca="1" si="7"/>
        <v>10229.305421367344</v>
      </c>
      <c r="I52" s="518">
        <f t="shared" ca="1" si="8"/>
        <v>140503.44431071941</v>
      </c>
      <c r="J52" s="519">
        <f t="shared" ca="1" si="10"/>
        <v>2546772.2965706619</v>
      </c>
      <c r="O52" s="422">
        <f t="shared" si="11"/>
        <v>31</v>
      </c>
      <c r="S52" s="412" t="s">
        <v>433</v>
      </c>
      <c r="T52" s="520">
        <f ca="1">+H27</f>
        <v>52278779.124012403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2396039.546838575</v>
      </c>
      <c r="D53" s="516">
        <f t="shared" ca="1" si="4"/>
        <v>2043964.2842679075</v>
      </c>
      <c r="E53" s="516">
        <f t="shared" ca="1" si="5"/>
        <v>352075.26257066755</v>
      </c>
      <c r="F53" s="516">
        <f t="shared" ca="1" si="6"/>
        <v>376995177.2176584</v>
      </c>
      <c r="G53" s="517">
        <v>45269</v>
      </c>
      <c r="H53" s="516">
        <f t="shared" ca="1" si="7"/>
        <v>10219.821421339537</v>
      </c>
      <c r="I53" s="518">
        <f t="shared" ca="1" si="8"/>
        <v>135845.01089288248</v>
      </c>
      <c r="J53" s="519">
        <f t="shared" ca="1" si="10"/>
        <v>2542104.3791527972</v>
      </c>
      <c r="O53" s="422">
        <f t="shared" si="11"/>
        <v>30</v>
      </c>
      <c r="Q53" s="513"/>
      <c r="S53" s="412" t="s">
        <v>393</v>
      </c>
      <c r="T53" s="526">
        <f>+H28</f>
        <v>1395009.3070824163</v>
      </c>
      <c r="V53" s="522"/>
      <c r="Y53" s="514"/>
    </row>
    <row r="54" spans="2:25" ht="17.45" customHeight="1">
      <c r="B54" s="510">
        <v>7</v>
      </c>
      <c r="C54" s="515">
        <f t="shared" ca="1" si="9"/>
        <v>2396039.546838575</v>
      </c>
      <c r="D54" s="516">
        <f t="shared" ca="1" si="4"/>
        <v>2042057.2099289831</v>
      </c>
      <c r="E54" s="516">
        <f t="shared" ca="1" si="5"/>
        <v>353982.33690959192</v>
      </c>
      <c r="F54" s="516">
        <f t="shared" ca="1" si="6"/>
        <v>376641194.88074881</v>
      </c>
      <c r="G54" s="517">
        <v>45300</v>
      </c>
      <c r="H54" s="516">
        <f t="shared" ca="1" si="7"/>
        <v>10210.286049644916</v>
      </c>
      <c r="I54" s="518">
        <f t="shared" ca="1" si="8"/>
        <v>140242.20592496893</v>
      </c>
      <c r="J54" s="519">
        <f t="shared" ca="1" si="10"/>
        <v>2546492.0388131887</v>
      </c>
      <c r="O54" s="422">
        <f t="shared" si="11"/>
        <v>31</v>
      </c>
      <c r="S54" s="412" t="s">
        <v>434</v>
      </c>
      <c r="T54" s="526">
        <f>+H31</f>
        <v>3487523.2677060408</v>
      </c>
      <c r="Y54" s="514"/>
    </row>
    <row r="55" spans="2:25" ht="17.45" customHeight="1">
      <c r="B55" s="510">
        <v>8</v>
      </c>
      <c r="C55" s="515">
        <f t="shared" ca="1" si="9"/>
        <v>2396039.546838575</v>
      </c>
      <c r="D55" s="516">
        <f t="shared" ca="1" si="4"/>
        <v>2040139.8056040562</v>
      </c>
      <c r="E55" s="516">
        <f t="shared" ca="1" si="5"/>
        <v>355899.74123451882</v>
      </c>
      <c r="F55" s="516">
        <f t="shared" ca="1" si="6"/>
        <v>376285295.13951427</v>
      </c>
      <c r="G55" s="517">
        <v>45331</v>
      </c>
      <c r="H55" s="516">
        <f t="shared" ca="1" si="7"/>
        <v>10200.699028020281</v>
      </c>
      <c r="I55" s="518">
        <f t="shared" ca="1" si="8"/>
        <v>140110.52449563856</v>
      </c>
      <c r="J55" s="519">
        <f t="shared" ca="1" si="10"/>
        <v>2546350.7703622337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-22453972.79006058</v>
      </c>
      <c r="W55" s="522">
        <f ca="1">+SUM(U55:V67)</f>
        <v>-372814603.86305469</v>
      </c>
      <c r="Y55" s="514"/>
    </row>
    <row r="56" spans="2:25" ht="17.45" customHeight="1">
      <c r="B56" s="510">
        <v>9</v>
      </c>
      <c r="C56" s="515">
        <f t="shared" ca="1" si="9"/>
        <v>2396039.546838575</v>
      </c>
      <c r="D56" s="516">
        <f t="shared" ca="1" si="4"/>
        <v>2038212.0153390358</v>
      </c>
      <c r="E56" s="516">
        <f t="shared" ca="1" si="5"/>
        <v>357827.53149953927</v>
      </c>
      <c r="F56" s="516">
        <f t="shared" ca="1" si="6"/>
        <v>375927467.6080147</v>
      </c>
      <c r="G56" s="517">
        <v>45360</v>
      </c>
      <c r="H56" s="516">
        <f t="shared" ca="1" si="7"/>
        <v>10191.060076695179</v>
      </c>
      <c r="I56" s="518">
        <f t="shared" ca="1" si="8"/>
        <v>130947.28270855093</v>
      </c>
      <c r="J56" s="519">
        <f t="shared" ca="1" si="10"/>
        <v>2537177.8896238212</v>
      </c>
      <c r="O56" s="422">
        <f t="shared" si="11"/>
        <v>29</v>
      </c>
      <c r="Q56" s="513"/>
      <c r="S56" s="412" t="s">
        <v>387</v>
      </c>
      <c r="T56" s="528">
        <f>+H24</f>
        <v>3742328.7983434303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2396039.546838575</v>
      </c>
      <c r="D57" s="516">
        <f t="shared" ca="1" si="4"/>
        <v>2036273.7828767463</v>
      </c>
      <c r="E57" s="516">
        <f t="shared" ca="1" si="5"/>
        <v>359765.76396182878</v>
      </c>
      <c r="F57" s="516">
        <f t="shared" ca="1" si="6"/>
        <v>375567701.84405285</v>
      </c>
      <c r="G57" s="517">
        <v>45391</v>
      </c>
      <c r="H57" s="516">
        <f t="shared" ca="1" si="7"/>
        <v>10181.368914383731</v>
      </c>
      <c r="I57" s="518">
        <f t="shared" ca="1" si="8"/>
        <v>139845.01795018147</v>
      </c>
      <c r="J57" s="519">
        <f t="shared" ca="1" si="10"/>
        <v>2546065.9337031404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-61195059.712688416</v>
      </c>
      <c r="W57" s="523"/>
      <c r="Y57" s="514"/>
    </row>
    <row r="58" spans="2:25" ht="17.45" customHeight="1">
      <c r="B58" s="510">
        <v>11</v>
      </c>
      <c r="C58" s="515">
        <f t="shared" ca="1" si="9"/>
        <v>2396039.546838575</v>
      </c>
      <c r="D58" s="516">
        <f t="shared" ca="1" si="4"/>
        <v>2034325.0516552865</v>
      </c>
      <c r="E58" s="516">
        <f t="shared" ca="1" si="5"/>
        <v>361714.49518328859</v>
      </c>
      <c r="F58" s="516">
        <f t="shared" ca="1" si="6"/>
        <v>375205987.34886956</v>
      </c>
      <c r="G58" s="517">
        <v>45421</v>
      </c>
      <c r="H58" s="516">
        <f t="shared" ca="1" si="7"/>
        <v>10171.625258276432</v>
      </c>
      <c r="I58" s="518">
        <f t="shared" ca="1" si="8"/>
        <v>135204.37266385902</v>
      </c>
      <c r="J58" s="519">
        <f t="shared" ca="1" si="10"/>
        <v>2541415.5447607101</v>
      </c>
      <c r="O58" s="422">
        <f t="shared" si="11"/>
        <v>30</v>
      </c>
      <c r="Q58" s="513"/>
      <c r="S58" s="412" t="s">
        <v>437</v>
      </c>
      <c r="T58" s="529">
        <f>+H36</f>
        <v>649979.5501022496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2396039.546838575</v>
      </c>
      <c r="D59" s="516">
        <f t="shared" ca="1" si="4"/>
        <v>2032365.7648063768</v>
      </c>
      <c r="E59" s="516">
        <f t="shared" ca="1" si="5"/>
        <v>363673.78203219827</v>
      </c>
      <c r="F59" s="516">
        <f t="shared" ca="1" si="6"/>
        <v>374842313.56683737</v>
      </c>
      <c r="G59" s="517">
        <v>45452</v>
      </c>
      <c r="H59" s="516">
        <f t="shared" ca="1" si="7"/>
        <v>10161.828824031883</v>
      </c>
      <c r="I59" s="518">
        <f t="shared" ca="1" si="8"/>
        <v>139576.62729377946</v>
      </c>
      <c r="J59" s="519">
        <f t="shared" ca="1" si="10"/>
        <v>2545778.0029563867</v>
      </c>
      <c r="O59" s="422">
        <f t="shared" si="11"/>
        <v>31</v>
      </c>
      <c r="Q59" s="513"/>
      <c r="S59" s="412" t="s">
        <v>438</v>
      </c>
      <c r="T59" s="526">
        <f ca="1">+H29*0.4</f>
        <v>9549197.0686791539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2396039.546838575</v>
      </c>
      <c r="D60" s="516">
        <f t="shared" ca="1" si="4"/>
        <v>2030395.8651537024</v>
      </c>
      <c r="E60" s="516">
        <f t="shared" ca="1" si="5"/>
        <v>365643.6816848726</v>
      </c>
      <c r="F60" s="516">
        <f t="shared" ca="1" si="6"/>
        <v>374476669.88515252</v>
      </c>
      <c r="G60" s="517">
        <v>45482</v>
      </c>
      <c r="H60" s="516">
        <f t="shared" ca="1" si="7"/>
        <v>10151.979325768512</v>
      </c>
      <c r="I60" s="518">
        <f t="shared" ca="1" si="8"/>
        <v>134943.23288406144</v>
      </c>
      <c r="J60" s="519">
        <f t="shared" ca="1" si="10"/>
        <v>2541134.7590484051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2396039.546838575</v>
      </c>
      <c r="D61" s="516">
        <f t="shared" ca="1" si="4"/>
        <v>2028415.295211243</v>
      </c>
      <c r="E61" s="516">
        <f t="shared" ca="1" si="5"/>
        <v>367624.25162733207</v>
      </c>
      <c r="F61" s="516">
        <f t="shared" ca="1" si="6"/>
        <v>374109045.63352519</v>
      </c>
      <c r="G61" s="517">
        <v>45513</v>
      </c>
      <c r="H61" s="516">
        <f t="shared" ca="1" si="7"/>
        <v>10142.076476056214</v>
      </c>
      <c r="I61" s="518">
        <f t="shared" ca="1" si="8"/>
        <v>139305.32119727673</v>
      </c>
      <c r="J61" s="519">
        <f t="shared" ca="1" si="10"/>
        <v>2545486.9445119081</v>
      </c>
      <c r="O61" s="422">
        <f t="shared" si="11"/>
        <v>31</v>
      </c>
      <c r="Q61" s="513"/>
      <c r="S61" s="412" t="s">
        <v>440</v>
      </c>
      <c r="T61" s="526">
        <f ca="1">+H30</f>
        <v>5686190.7052285373</v>
      </c>
      <c r="U61" s="514"/>
      <c r="V61" s="522">
        <f ca="1">-SUM(T61:T63)*D4</f>
        <v>-176786845.62797254</v>
      </c>
      <c r="W61" s="523"/>
      <c r="Y61" s="514"/>
    </row>
    <row r="62" spans="2:25" ht="17.45" customHeight="1">
      <c r="B62" s="510">
        <v>15</v>
      </c>
      <c r="C62" s="515">
        <f t="shared" ca="1" si="9"/>
        <v>2396039.546838575</v>
      </c>
      <c r="D62" s="516">
        <f t="shared" ca="1" si="4"/>
        <v>2026423.9971815948</v>
      </c>
      <c r="E62" s="516">
        <f t="shared" ca="1" si="5"/>
        <v>369615.54965698021</v>
      </c>
      <c r="F62" s="516">
        <f t="shared" ca="1" si="6"/>
        <v>373739430.08386821</v>
      </c>
      <c r="G62" s="517">
        <v>45544</v>
      </c>
      <c r="H62" s="516">
        <f t="shared" ca="1" si="7"/>
        <v>10132.119985907973</v>
      </c>
      <c r="I62" s="518">
        <f t="shared" ca="1" si="8"/>
        <v>139168.56497567135</v>
      </c>
      <c r="J62" s="519">
        <f t="shared" ca="1" si="10"/>
        <v>2545340.2318001543</v>
      </c>
      <c r="O62" s="422">
        <f t="shared" si="11"/>
        <v>31</v>
      </c>
      <c r="Q62" s="513"/>
      <c r="S62" s="412" t="s">
        <v>441</v>
      </c>
      <c r="T62" s="526">
        <f ca="1">+H37</f>
        <v>22898283.566100217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2396039.546838575</v>
      </c>
      <c r="D63" s="516">
        <f t="shared" ca="1" si="4"/>
        <v>2024421.9129542862</v>
      </c>
      <c r="E63" s="516">
        <f t="shared" ca="1" si="5"/>
        <v>371617.63388428884</v>
      </c>
      <c r="F63" s="516">
        <f t="shared" ca="1" si="6"/>
        <v>373367812.44998389</v>
      </c>
      <c r="G63" s="517">
        <v>45574</v>
      </c>
      <c r="H63" s="516">
        <f t="shared" ca="1" si="7"/>
        <v>10122.109564771432</v>
      </c>
      <c r="I63" s="518">
        <f t="shared" ca="1" si="8"/>
        <v>134546.19483019254</v>
      </c>
      <c r="J63" s="519">
        <f t="shared" ca="1" si="10"/>
        <v>2540707.8512335392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2396039.546838575</v>
      </c>
      <c r="D64" s="516">
        <f t="shared" ca="1" si="4"/>
        <v>2022408.9841040794</v>
      </c>
      <c r="E64" s="516">
        <f t="shared" ca="1" si="5"/>
        <v>373630.56273449562</v>
      </c>
      <c r="F64" s="516">
        <f t="shared" ca="1" si="6"/>
        <v>372994181.88724941</v>
      </c>
      <c r="G64" s="517">
        <v>45605</v>
      </c>
      <c r="H64" s="516">
        <f t="shared" ca="1" si="7"/>
        <v>10112.044920520397</v>
      </c>
      <c r="I64" s="518">
        <f t="shared" ca="1" si="8"/>
        <v>138892.82623139399</v>
      </c>
      <c r="J64" s="519">
        <f t="shared" ca="1" si="10"/>
        <v>2545044.4179904894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-5455037.7378550814</v>
      </c>
      <c r="W64" s="523"/>
      <c r="Y64" s="514"/>
    </row>
    <row r="65" spans="2:25" ht="17.45" customHeight="1">
      <c r="B65" s="510">
        <v>18</v>
      </c>
      <c r="C65" s="515">
        <f t="shared" ca="1" si="9"/>
        <v>2396039.546838575</v>
      </c>
      <c r="D65" s="516">
        <f t="shared" ca="1" si="4"/>
        <v>2020385.1518892676</v>
      </c>
      <c r="E65" s="516">
        <f t="shared" ca="1" si="5"/>
        <v>375654.39494930743</v>
      </c>
      <c r="F65" s="516">
        <f t="shared" ca="1" si="6"/>
        <v>372618527.49230009</v>
      </c>
      <c r="G65" s="517">
        <v>45635</v>
      </c>
      <c r="H65" s="516">
        <f t="shared" ca="1" si="7"/>
        <v>10101.925759446338</v>
      </c>
      <c r="I65" s="518">
        <f t="shared" ca="1" si="8"/>
        <v>134277.90547940979</v>
      </c>
      <c r="J65" s="519">
        <f t="shared" ca="1" si="10"/>
        <v>2540419.3780774311</v>
      </c>
      <c r="O65" s="422">
        <f t="shared" si="11"/>
        <v>30</v>
      </c>
      <c r="Q65" s="513"/>
      <c r="S65" s="412" t="s">
        <v>444</v>
      </c>
      <c r="T65" s="526">
        <f ca="1">+H35</f>
        <v>909172.95630918024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2396039.546838575</v>
      </c>
      <c r="D66" s="516">
        <f t="shared" ca="1" si="4"/>
        <v>2018350.3572499589</v>
      </c>
      <c r="E66" s="516">
        <f t="shared" ca="1" si="5"/>
        <v>377689.18958861614</v>
      </c>
      <c r="F66" s="516">
        <f t="shared" ca="1" si="6"/>
        <v>372240838.30271149</v>
      </c>
      <c r="G66" s="517">
        <v>45666</v>
      </c>
      <c r="H66" s="516">
        <f t="shared" ca="1" si="7"/>
        <v>10091.751786249795</v>
      </c>
      <c r="I66" s="518">
        <f t="shared" ca="1" si="8"/>
        <v>138614.09222713561</v>
      </c>
      <c r="J66" s="530">
        <f t="shared" ca="1" si="10"/>
        <v>2544745.3908519605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2396039.546838575</v>
      </c>
      <c r="D67" s="516">
        <f t="shared" ca="1" si="4"/>
        <v>2016304.540806354</v>
      </c>
      <c r="E67" s="516">
        <f t="shared" ca="1" si="5"/>
        <v>379735.00603222102</v>
      </c>
      <c r="F67" s="516">
        <f t="shared" ca="1" si="6"/>
        <v>371861103.29667926</v>
      </c>
      <c r="G67" s="517">
        <v>45697</v>
      </c>
      <c r="H67" s="516">
        <f t="shared" ca="1" si="7"/>
        <v>10081.52270403177</v>
      </c>
      <c r="I67" s="518">
        <f t="shared" ca="1" si="8"/>
        <v>138473.59184860866</v>
      </c>
      <c r="J67" s="530">
        <f t="shared" ca="1" si="10"/>
        <v>2544594.6613912154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3496819.0627276171</v>
      </c>
      <c r="U67" s="514"/>
      <c r="V67" s="522">
        <f ca="1">-SUM(T67:T68)*D4</f>
        <v>-106923687.99447808</v>
      </c>
      <c r="W67" s="523"/>
      <c r="Y67" s="514"/>
    </row>
    <row r="68" spans="2:25" ht="17.45" customHeight="1">
      <c r="B68" s="510">
        <v>21</v>
      </c>
      <c r="C68" s="515">
        <f t="shared" ca="1" si="9"/>
        <v>2396039.546838575</v>
      </c>
      <c r="D68" s="516">
        <f t="shared" ca="1" si="4"/>
        <v>2014247.6428570128</v>
      </c>
      <c r="E68" s="516">
        <f t="shared" ca="1" si="5"/>
        <v>381791.90398156224</v>
      </c>
      <c r="F68" s="516">
        <f t="shared" ca="1" si="6"/>
        <v>371479311.39269769</v>
      </c>
      <c r="G68" s="517">
        <v>45725</v>
      </c>
      <c r="H68" s="516">
        <f t="shared" ca="1" si="7"/>
        <v>10071.238214285064</v>
      </c>
      <c r="I68" s="518">
        <f t="shared" ca="1" si="8"/>
        <v>124945.33070768423</v>
      </c>
      <c r="J68" s="530">
        <f t="shared" ca="1" si="10"/>
        <v>2531056.1157605443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14323795.603018731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2396039.546838575</v>
      </c>
      <c r="D69" s="516">
        <f t="shared" ca="1" si="4"/>
        <v>2012179.6033771127</v>
      </c>
      <c r="E69" s="516">
        <f t="shared" ca="1" si="5"/>
        <v>383859.94346146239</v>
      </c>
      <c r="F69" s="516">
        <f t="shared" ca="1" si="6"/>
        <v>371095451.44923621</v>
      </c>
      <c r="G69" s="517">
        <v>45756</v>
      </c>
      <c r="H69" s="516">
        <f t="shared" ca="1" si="7"/>
        <v>10060.898016885563</v>
      </c>
      <c r="I69" s="518">
        <f t="shared" ca="1" si="8"/>
        <v>138190.30383808352</v>
      </c>
      <c r="J69" s="530">
        <f t="shared" ca="1" si="10"/>
        <v>2544290.748693544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2396039.546838575</v>
      </c>
      <c r="D70" s="516">
        <f t="shared" ca="1" si="4"/>
        <v>2010100.3620166963</v>
      </c>
      <c r="E70" s="516">
        <f t="shared" ca="1" si="5"/>
        <v>385939.18482187879</v>
      </c>
      <c r="F70" s="516">
        <f t="shared" ca="1" si="6"/>
        <v>370709512.26441431</v>
      </c>
      <c r="G70" s="517">
        <v>45786</v>
      </c>
      <c r="H70" s="516">
        <f t="shared" ca="1" si="7"/>
        <v>10050.50181008348</v>
      </c>
      <c r="I70" s="518">
        <f t="shared" ca="1" si="8"/>
        <v>133594.36252172504</v>
      </c>
      <c r="J70" s="530">
        <f t="shared" ca="1" si="10"/>
        <v>2539684.4111703839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2396039.546838575</v>
      </c>
      <c r="D71" s="516">
        <f t="shared" ca="1" si="4"/>
        <v>2008009.8580989109</v>
      </c>
      <c r="E71" s="516">
        <f t="shared" ca="1" si="5"/>
        <v>388029.68873966415</v>
      </c>
      <c r="F71" s="516">
        <f t="shared" ca="1" si="6"/>
        <v>370321482.57567465</v>
      </c>
      <c r="G71" s="517">
        <v>45817</v>
      </c>
      <c r="H71" s="516">
        <f t="shared" ca="1" si="7"/>
        <v>10040.049290494555</v>
      </c>
      <c r="I71" s="518">
        <f t="shared" ca="1" si="8"/>
        <v>137903.93856236211</v>
      </c>
      <c r="J71" s="530">
        <f t="shared" ca="1" si="10"/>
        <v>2543983.5346914316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2396039.546838575</v>
      </c>
      <c r="D72" s="516">
        <f t="shared" ca="1" si="4"/>
        <v>2005908.0306182378</v>
      </c>
      <c r="E72" s="516">
        <f t="shared" ca="1" si="5"/>
        <v>390131.51622033725</v>
      </c>
      <c r="F72" s="516">
        <f t="shared" ca="1" si="6"/>
        <v>369931351.05945432</v>
      </c>
      <c r="G72" s="517">
        <v>45847</v>
      </c>
      <c r="H72" s="516">
        <f t="shared" ca="1" si="7"/>
        <v>10029.540153091189</v>
      </c>
      <c r="I72" s="518">
        <f t="shared" ca="1" si="8"/>
        <v>133315.73372724286</v>
      </c>
      <c r="J72" s="530">
        <f t="shared" ca="1" si="10"/>
        <v>2539384.8207189091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2396039.546838575</v>
      </c>
      <c r="D73" s="516">
        <f t="shared" ca="1" si="4"/>
        <v>2003794.818238711</v>
      </c>
      <c r="E73" s="516">
        <f t="shared" ca="1" si="5"/>
        <v>392244.72859986406</v>
      </c>
      <c r="F73" s="516">
        <f t="shared" ca="1" si="6"/>
        <v>369539106.33085448</v>
      </c>
      <c r="G73" s="517">
        <v>45878</v>
      </c>
      <c r="H73" s="516">
        <f t="shared" ca="1" si="7"/>
        <v>10018.974091193555</v>
      </c>
      <c r="I73" s="518">
        <f t="shared" ca="1" si="8"/>
        <v>137614.46259411701</v>
      </c>
      <c r="J73" s="530">
        <f t="shared" ca="1" si="10"/>
        <v>2543672.9835238857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2396039.546838575</v>
      </c>
      <c r="D74" s="516">
        <f t="shared" ca="1" si="4"/>
        <v>2001670.1592921284</v>
      </c>
      <c r="E74" s="516">
        <f t="shared" ca="1" si="5"/>
        <v>394369.38754644664</v>
      </c>
      <c r="F74" s="516">
        <f t="shared" ca="1" si="6"/>
        <v>369144736.94330806</v>
      </c>
      <c r="G74" s="517">
        <v>45909</v>
      </c>
      <c r="H74" s="516">
        <f t="shared" ca="1" si="7"/>
        <v>10008.350796460642</v>
      </c>
      <c r="I74" s="518">
        <f t="shared" ca="1" si="8"/>
        <v>137468.54755507785</v>
      </c>
      <c r="J74" s="530">
        <f t="shared" ca="1" si="10"/>
        <v>2543516.4451901135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2396039.546838575</v>
      </c>
      <c r="D75" s="516">
        <f t="shared" ca="1" si="4"/>
        <v>1999533.9917762519</v>
      </c>
      <c r="E75" s="516">
        <f t="shared" ca="1" si="5"/>
        <v>396505.55506232311</v>
      </c>
      <c r="F75" s="516">
        <f t="shared" ca="1" si="6"/>
        <v>368748231.38824576</v>
      </c>
      <c r="G75" s="517">
        <v>45939</v>
      </c>
      <c r="H75" s="516">
        <f t="shared" ca="1" si="7"/>
        <v>9997.6699588812589</v>
      </c>
      <c r="I75" s="518">
        <f t="shared" ca="1" si="8"/>
        <v>132892.10529959088</v>
      </c>
      <c r="J75" s="530">
        <f t="shared" ca="1" si="10"/>
        <v>2538929.3220970472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2396039.546838575</v>
      </c>
      <c r="D76" s="516">
        <f t="shared" ca="1" si="4"/>
        <v>1997386.2533529981</v>
      </c>
      <c r="E76" s="516">
        <f t="shared" ca="1" si="5"/>
        <v>398653.29348557699</v>
      </c>
      <c r="F76" s="516">
        <f t="shared" ca="1" si="6"/>
        <v>368349578.09476018</v>
      </c>
      <c r="G76" s="517">
        <v>45970</v>
      </c>
      <c r="H76" s="516">
        <f t="shared" ca="1" si="7"/>
        <v>9986.9312667649901</v>
      </c>
      <c r="I76" s="518">
        <f t="shared" ca="1" si="8"/>
        <v>137174.34207642742</v>
      </c>
      <c r="J76" s="530">
        <f t="shared" ca="1" si="10"/>
        <v>2543200.8201817675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2396039.546838575</v>
      </c>
      <c r="D77" s="516">
        <f t="shared" ca="1" si="4"/>
        <v>1995226.8813466176</v>
      </c>
      <c r="E77" s="516">
        <f t="shared" ca="1" si="5"/>
        <v>400812.66549195745</v>
      </c>
      <c r="F77" s="516">
        <f t="shared" ca="1" si="6"/>
        <v>367948765.42926824</v>
      </c>
      <c r="G77" s="517">
        <v>46000</v>
      </c>
      <c r="H77" s="516">
        <f t="shared" ca="1" si="7"/>
        <v>9976.1344067330883</v>
      </c>
      <c r="I77" s="518">
        <f t="shared" ca="1" si="8"/>
        <v>132605.84811411367</v>
      </c>
      <c r="J77" s="530">
        <f t="shared" ca="1" si="10"/>
        <v>2538621.5293594217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2396039.546838575</v>
      </c>
      <c r="D78" s="516">
        <f t="shared" ca="1" si="4"/>
        <v>1993055.8127418696</v>
      </c>
      <c r="E78" s="516">
        <f t="shared" ca="1" si="5"/>
        <v>402983.73409670545</v>
      </c>
      <c r="F78" s="516">
        <f t="shared" ca="1" si="6"/>
        <v>367545781.69517154</v>
      </c>
      <c r="G78" s="517">
        <v>46031</v>
      </c>
      <c r="H78" s="516">
        <f t="shared" ca="1" si="7"/>
        <v>9965.2790637093476</v>
      </c>
      <c r="I78" s="518">
        <f t="shared" ca="1" si="8"/>
        <v>136876.94073968777</v>
      </c>
      <c r="J78" s="530">
        <f t="shared" ca="1" si="10"/>
        <v>2542881.7666419726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2396039.546838575</v>
      </c>
      <c r="D79" s="516">
        <f t="shared" ca="1" si="4"/>
        <v>1990872.9841821792</v>
      </c>
      <c r="E79" s="516">
        <f t="shared" ca="1" si="5"/>
        <v>405166.56265639584</v>
      </c>
      <c r="F79" s="516">
        <f t="shared" ca="1" si="6"/>
        <v>367140615.13251513</v>
      </c>
      <c r="G79" s="517">
        <v>46062</v>
      </c>
      <c r="H79" s="516">
        <f t="shared" ca="1" si="7"/>
        <v>9954.3649209108953</v>
      </c>
      <c r="I79" s="518">
        <f t="shared" ca="1" si="8"/>
        <v>136727.03079060378</v>
      </c>
      <c r="J79" s="530">
        <f t="shared" ca="1" si="10"/>
        <v>2542720.9425500897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2396039.546838575</v>
      </c>
      <c r="D80" s="516">
        <f t="shared" ca="1" si="4"/>
        <v>1988678.3319677904</v>
      </c>
      <c r="E80" s="516">
        <f t="shared" ca="1" si="5"/>
        <v>407361.21487078466</v>
      </c>
      <c r="F80" s="516">
        <f t="shared" ca="1" si="6"/>
        <v>366733253.91764432</v>
      </c>
      <c r="G80" s="517">
        <v>46090</v>
      </c>
      <c r="H80" s="516">
        <f t="shared" ca="1" si="7"/>
        <v>9943.3916598389515</v>
      </c>
      <c r="I80" s="518">
        <f t="shared" ca="1" si="8"/>
        <v>123359.24668452506</v>
      </c>
      <c r="J80" s="530">
        <f t="shared" ca="1" si="10"/>
        <v>2529342.1851829393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2396039.546838575</v>
      </c>
      <c r="D81" s="516">
        <f t="shared" ca="1" si="4"/>
        <v>1986471.7920539067</v>
      </c>
      <c r="E81" s="516">
        <f t="shared" ca="1" si="5"/>
        <v>409567.75478466833</v>
      </c>
      <c r="F81" s="516">
        <f t="shared" ca="1" si="6"/>
        <v>366323686.16285968</v>
      </c>
      <c r="G81" s="517">
        <v>46121</v>
      </c>
      <c r="H81" s="516">
        <f t="shared" ca="1" si="7"/>
        <v>9932.3589602695338</v>
      </c>
      <c r="I81" s="518">
        <f t="shared" ca="1" si="8"/>
        <v>136424.77045736366</v>
      </c>
      <c r="J81" s="530">
        <f t="shared" ca="1" si="10"/>
        <v>2542396.6762562082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2396039.546838575</v>
      </c>
      <c r="D82" s="516">
        <f t="shared" ca="1" si="4"/>
        <v>1984253.3000488232</v>
      </c>
      <c r="E82" s="516">
        <f t="shared" ca="1" si="5"/>
        <v>411786.24678975181</v>
      </c>
      <c r="F82" s="516">
        <f t="shared" ca="1" si="6"/>
        <v>365911899.91606992</v>
      </c>
      <c r="G82" s="517">
        <v>46151</v>
      </c>
      <c r="H82" s="516">
        <f t="shared" ca="1" si="7"/>
        <v>9921.2665002441154</v>
      </c>
      <c r="I82" s="518">
        <f t="shared" ca="1" si="8"/>
        <v>131876.52701862945</v>
      </c>
      <c r="J82" s="530">
        <f t="shared" ca="1" si="10"/>
        <v>2537837.3403574484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2396039.546838575</v>
      </c>
      <c r="D83" s="516">
        <f t="shared" ca="1" si="4"/>
        <v>1982022.7912120456</v>
      </c>
      <c r="E83" s="516">
        <f t="shared" ca="1" si="5"/>
        <v>414016.75562652946</v>
      </c>
      <c r="F83" s="516">
        <f t="shared" ca="1" si="6"/>
        <v>365497883.16044343</v>
      </c>
      <c r="G83" s="517">
        <v>46182</v>
      </c>
      <c r="H83" s="516">
        <f t="shared" ca="1" si="7"/>
        <v>9910.1139560602278</v>
      </c>
      <c r="I83" s="518">
        <f t="shared" ca="1" si="8"/>
        <v>136119.226768778</v>
      </c>
      <c r="J83" s="530">
        <f t="shared" ca="1" si="10"/>
        <v>2542068.8875634135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2396039.546838575</v>
      </c>
      <c r="D84" s="516">
        <f t="shared" ca="1" si="4"/>
        <v>1979780.200452402</v>
      </c>
      <c r="E84" s="516">
        <f t="shared" ca="1" si="5"/>
        <v>416259.34638617304</v>
      </c>
      <c r="F84" s="516">
        <f t="shared" ca="1" si="6"/>
        <v>365081623.81405723</v>
      </c>
      <c r="G84" s="517">
        <v>46212</v>
      </c>
      <c r="H84" s="516">
        <f t="shared" ca="1" si="7"/>
        <v>9898.9010022620096</v>
      </c>
      <c r="I84" s="518">
        <f t="shared" ca="1" si="8"/>
        <v>131579.23793775961</v>
      </c>
      <c r="J84" s="530">
        <f t="shared" ca="1" si="10"/>
        <v>2537517.6857785964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2396039.546838575</v>
      </c>
      <c r="D85" s="516">
        <f t="shared" ca="1" si="4"/>
        <v>1977525.4623261434</v>
      </c>
      <c r="E85" s="516">
        <f t="shared" ca="1" si="5"/>
        <v>418514.08451243164</v>
      </c>
      <c r="F85" s="516">
        <f t="shared" ca="1" si="6"/>
        <v>364663109.72954482</v>
      </c>
      <c r="G85" s="517">
        <v>46243</v>
      </c>
      <c r="H85" s="516">
        <f t="shared" ca="1" si="7"/>
        <v>9887.6273116307166</v>
      </c>
      <c r="I85" s="518">
        <f t="shared" ca="1" si="8"/>
        <v>135810.36405882929</v>
      </c>
      <c r="J85" s="530">
        <f t="shared" ca="1" si="10"/>
        <v>2541737.5382090351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2396039.546838575</v>
      </c>
      <c r="D86" s="516">
        <f t="shared" ca="1" si="4"/>
        <v>1975258.5110350344</v>
      </c>
      <c r="E86" s="516">
        <f t="shared" ca="1" si="5"/>
        <v>420781.03580354061</v>
      </c>
      <c r="F86" s="516">
        <f t="shared" ca="1" si="6"/>
        <v>364242328.69374126</v>
      </c>
      <c r="G86" s="517">
        <v>46274</v>
      </c>
      <c r="H86" s="516">
        <f t="shared" ca="1" si="7"/>
        <v>9876.2925551751723</v>
      </c>
      <c r="I86" s="518">
        <f t="shared" ca="1" si="8"/>
        <v>135654.67681939068</v>
      </c>
      <c r="J86" s="530">
        <f t="shared" ca="1" si="10"/>
        <v>2541570.5162131409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2396039.546838575</v>
      </c>
      <c r="D87" s="516">
        <f t="shared" ca="1" si="4"/>
        <v>1972979.2804244319</v>
      </c>
      <c r="E87" s="516">
        <f t="shared" ca="1" si="5"/>
        <v>423060.26641414315</v>
      </c>
      <c r="F87" s="516">
        <f t="shared" ca="1" si="6"/>
        <v>363819268.4273271</v>
      </c>
      <c r="G87" s="517">
        <v>46304</v>
      </c>
      <c r="H87" s="516">
        <f t="shared" ca="1" si="7"/>
        <v>9864.89640212216</v>
      </c>
      <c r="I87" s="518">
        <f t="shared" ca="1" si="8"/>
        <v>131127.23832974685</v>
      </c>
      <c r="J87" s="530">
        <f t="shared" ca="1" si="10"/>
        <v>2537031.6815704438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2396039.546838575</v>
      </c>
      <c r="D88" s="516">
        <f t="shared" ca="1" si="4"/>
        <v>1970687.7039813551</v>
      </c>
      <c r="E88" s="516">
        <f t="shared" ca="1" si="5"/>
        <v>425351.84285721998</v>
      </c>
      <c r="F88" s="516">
        <f t="shared" ca="1" si="6"/>
        <v>363393916.58446985</v>
      </c>
      <c r="G88" s="517">
        <v>46335</v>
      </c>
      <c r="H88" s="516">
        <f t="shared" ca="1" si="7"/>
        <v>9853.4385199067747</v>
      </c>
      <c r="I88" s="518">
        <f t="shared" ca="1" si="8"/>
        <v>135340.76785496567</v>
      </c>
      <c r="J88" s="530">
        <f t="shared" ca="1" si="10"/>
        <v>2541233.7532134475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2396039.546838575</v>
      </c>
      <c r="D89" s="516">
        <f t="shared" ca="1" si="4"/>
        <v>1968383.714832545</v>
      </c>
      <c r="E89" s="516">
        <f t="shared" ca="1" si="5"/>
        <v>427655.83200603002</v>
      </c>
      <c r="F89" s="516">
        <f t="shared" ca="1" si="6"/>
        <v>362966260.75246382</v>
      </c>
      <c r="G89" s="517">
        <v>46365</v>
      </c>
      <c r="H89" s="516">
        <f t="shared" ca="1" si="7"/>
        <v>9841.9185741627243</v>
      </c>
      <c r="I89" s="518">
        <f t="shared" ca="1" si="8"/>
        <v>130821.80997040911</v>
      </c>
      <c r="J89" s="530">
        <f t="shared" ca="1" si="10"/>
        <v>2536703.2753831469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2396039.546838575</v>
      </c>
      <c r="D90" s="516">
        <f t="shared" ca="1" si="4"/>
        <v>1966067.2457425124</v>
      </c>
      <c r="E90" s="516">
        <f t="shared" ca="1" si="5"/>
        <v>429972.30109606264</v>
      </c>
      <c r="F90" s="516">
        <f t="shared" ca="1" si="6"/>
        <v>362536288.45136774</v>
      </c>
      <c r="G90" s="517">
        <v>46396</v>
      </c>
      <c r="H90" s="516">
        <f t="shared" ca="1" si="7"/>
        <v>9830.3362287125619</v>
      </c>
      <c r="I90" s="518">
        <f t="shared" ca="1" si="8"/>
        <v>135023.44899991652</v>
      </c>
      <c r="J90" s="530">
        <f t="shared" ca="1" si="10"/>
        <v>2540893.3320672042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2396039.546838575</v>
      </c>
      <c r="D91" s="516">
        <f t="shared" ca="1" si="4"/>
        <v>1963738.2291115753</v>
      </c>
      <c r="E91" s="516">
        <f t="shared" ca="1" si="5"/>
        <v>432301.31772699975</v>
      </c>
      <c r="F91" s="516">
        <f t="shared" ca="1" si="6"/>
        <v>362103987.13364071</v>
      </c>
      <c r="G91" s="517">
        <v>46427</v>
      </c>
      <c r="H91" s="516">
        <f t="shared" ca="1" si="7"/>
        <v>9818.6911455578756</v>
      </c>
      <c r="I91" s="518">
        <f t="shared" ca="1" si="8"/>
        <v>134863.49930390879</v>
      </c>
      <c r="J91" s="530">
        <f t="shared" ca="1" si="10"/>
        <v>2540721.737288042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2396039.546838575</v>
      </c>
      <c r="D92" s="516">
        <f t="shared" ca="1" si="4"/>
        <v>1961396.5969738872</v>
      </c>
      <c r="E92" s="516">
        <f t="shared" ca="1" si="5"/>
        <v>434642.94986468786</v>
      </c>
      <c r="F92" s="516">
        <f t="shared" ca="1" si="6"/>
        <v>361669344.18377602</v>
      </c>
      <c r="G92" s="517">
        <v>46455</v>
      </c>
      <c r="H92" s="516">
        <f t="shared" ca="1" si="7"/>
        <v>9806.9829848694353</v>
      </c>
      <c r="I92" s="518">
        <f t="shared" ca="1" si="8"/>
        <v>121666.93967690326</v>
      </c>
      <c r="J92" s="530">
        <f t="shared" ca="1" si="10"/>
        <v>2527513.4695003475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2396039.546838575</v>
      </c>
      <c r="D93" s="516">
        <f t="shared" ca="1" si="4"/>
        <v>1959042.2809954535</v>
      </c>
      <c r="E93" s="516">
        <f t="shared" ca="1" si="5"/>
        <v>436997.26584312157</v>
      </c>
      <c r="F93" s="516">
        <f t="shared" ca="1" si="6"/>
        <v>361232346.91793293</v>
      </c>
      <c r="G93" s="517">
        <v>46486</v>
      </c>
      <c r="H93" s="516">
        <f t="shared" ca="1" si="7"/>
        <v>9795.2114049772681</v>
      </c>
      <c r="I93" s="518">
        <f t="shared" ca="1" si="8"/>
        <v>134540.99603636467</v>
      </c>
      <c r="J93" s="530">
        <f t="shared" ca="1" si="10"/>
        <v>2540375.7542799171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2396039.546838575</v>
      </c>
      <c r="D94" s="516">
        <f t="shared" ca="1" si="4"/>
        <v>1956675.2124721368</v>
      </c>
      <c r="E94" s="516">
        <f t="shared" ca="1" si="5"/>
        <v>439364.33436643821</v>
      </c>
      <c r="F94" s="516">
        <f t="shared" ca="1" si="6"/>
        <v>360792982.58356649</v>
      </c>
      <c r="G94" s="517">
        <v>46516</v>
      </c>
      <c r="H94" s="516">
        <f t="shared" ca="1" si="7"/>
        <v>9783.376062360685</v>
      </c>
      <c r="I94" s="518">
        <f t="shared" ca="1" si="8"/>
        <v>130043.64489045582</v>
      </c>
      <c r="J94" s="530">
        <f t="shared" ca="1" si="10"/>
        <v>2535866.5677913916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2396039.546838575</v>
      </c>
      <c r="D95" s="516">
        <f t="shared" ca="1" si="4"/>
        <v>1954295.3223276518</v>
      </c>
      <c r="E95" s="516">
        <f t="shared" ca="1" si="5"/>
        <v>441744.22451092326</v>
      </c>
      <c r="F95" s="516">
        <f t="shared" ca="1" si="6"/>
        <v>360351238.35905558</v>
      </c>
      <c r="G95" s="517">
        <v>46547</v>
      </c>
      <c r="H95" s="516">
        <f t="shared" ca="1" si="7"/>
        <v>9771.4766116382598</v>
      </c>
      <c r="I95" s="518">
        <f t="shared" ca="1" si="8"/>
        <v>134214.98952108671</v>
      </c>
      <c r="J95" s="530">
        <f t="shared" ca="1" si="10"/>
        <v>2540026.0129713002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2396039.546838575</v>
      </c>
      <c r="D96" s="516">
        <f t="shared" ca="1" si="4"/>
        <v>1951902.5411115512</v>
      </c>
      <c r="E96" s="516">
        <f t="shared" ca="1" si="5"/>
        <v>444137.00572702382</v>
      </c>
      <c r="F96" s="516">
        <f t="shared" ca="1" si="6"/>
        <v>359907101.35332853</v>
      </c>
      <c r="G96" s="517">
        <v>46577</v>
      </c>
      <c r="H96" s="516">
        <f t="shared" ca="1" si="7"/>
        <v>9759.5127055577559</v>
      </c>
      <c r="I96" s="518">
        <f t="shared" ca="1" si="8"/>
        <v>129726.44580925998</v>
      </c>
      <c r="J96" s="530">
        <f t="shared" ca="1" si="10"/>
        <v>2535525.505353393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2396039.546838575</v>
      </c>
      <c r="D97" s="516">
        <f t="shared" ca="1" si="4"/>
        <v>1949496.7989971961</v>
      </c>
      <c r="E97" s="516">
        <f t="shared" ca="1" si="5"/>
        <v>446542.74784137891</v>
      </c>
      <c r="F97" s="516">
        <f t="shared" ca="1" si="6"/>
        <v>359460558.60548717</v>
      </c>
      <c r="G97" s="517">
        <v>46608</v>
      </c>
      <c r="H97" s="516">
        <f t="shared" ca="1" si="7"/>
        <v>9747.4839949859816</v>
      </c>
      <c r="I97" s="518">
        <f t="shared" ca="1" si="8"/>
        <v>133885.44170343818</v>
      </c>
      <c r="J97" s="530">
        <f t="shared" ca="1" si="10"/>
        <v>2539672.4725369993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2396039.546838575</v>
      </c>
      <c r="D98" s="516">
        <f t="shared" ca="1" si="4"/>
        <v>1947078.0257797223</v>
      </c>
      <c r="E98" s="516">
        <f t="shared" ca="1" si="5"/>
        <v>448961.52105885278</v>
      </c>
      <c r="F98" s="516">
        <f t="shared" ca="1" si="6"/>
        <v>359011597.08442831</v>
      </c>
      <c r="G98" s="517">
        <v>46639</v>
      </c>
      <c r="H98" s="516">
        <f t="shared" ca="1" si="7"/>
        <v>9735.3901288986108</v>
      </c>
      <c r="I98" s="518">
        <f t="shared" ca="1" si="8"/>
        <v>133719.32780124122</v>
      </c>
      <c r="J98" s="530">
        <f t="shared" ca="1" si="10"/>
        <v>2539494.2647687146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2396039.546838575</v>
      </c>
      <c r="D99" s="516">
        <f t="shared" ca="1" si="4"/>
        <v>1944646.1508739868</v>
      </c>
      <c r="E99" s="516">
        <f t="shared" ca="1" si="5"/>
        <v>451393.39596458827</v>
      </c>
      <c r="F99" s="516">
        <f t="shared" ca="1" si="6"/>
        <v>358560203.68846375</v>
      </c>
      <c r="G99" s="517">
        <v>46669</v>
      </c>
      <c r="H99" s="516">
        <f t="shared" ca="1" si="7"/>
        <v>9723.2307543699335</v>
      </c>
      <c r="I99" s="518">
        <f t="shared" ca="1" si="8"/>
        <v>129244.17495039417</v>
      </c>
      <c r="J99" s="530">
        <f t="shared" ca="1" si="10"/>
        <v>2535006.9525433392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2396039.546838575</v>
      </c>
      <c r="D100" s="516">
        <f t="shared" ca="1" si="4"/>
        <v>1942201.1033125119</v>
      </c>
      <c r="E100" s="516">
        <f t="shared" ca="1" si="5"/>
        <v>453838.44352606311</v>
      </c>
      <c r="F100" s="516">
        <f t="shared" ca="1" si="6"/>
        <v>358106365.24493766</v>
      </c>
      <c r="G100" s="517">
        <v>46700</v>
      </c>
      <c r="H100" s="516">
        <f t="shared" ca="1" si="7"/>
        <v>9711.0055165625599</v>
      </c>
      <c r="I100" s="518">
        <f t="shared" ca="1" si="8"/>
        <v>133384.39577210849</v>
      </c>
      <c r="J100" s="530">
        <f t="shared" ca="1" si="10"/>
        <v>2539134.948127246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2396039.546838575</v>
      </c>
      <c r="D101" s="516">
        <f t="shared" ca="1" si="4"/>
        <v>1939742.8117434124</v>
      </c>
      <c r="E101" s="516">
        <f t="shared" ca="1" si="5"/>
        <v>456296.73509516264</v>
      </c>
      <c r="F101" s="516">
        <f t="shared" ca="1" si="6"/>
        <v>357650068.50984251</v>
      </c>
      <c r="G101" s="517">
        <v>46730</v>
      </c>
      <c r="H101" s="516">
        <f t="shared" ca="1" si="7"/>
        <v>9698.7140587170616</v>
      </c>
      <c r="I101" s="518">
        <f t="shared" ca="1" si="8"/>
        <v>128918.29148817755</v>
      </c>
      <c r="J101" s="530">
        <f t="shared" ca="1" si="10"/>
        <v>2534656.5523854699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2396039.546838575</v>
      </c>
      <c r="D102" s="516">
        <f t="shared" ca="1" si="4"/>
        <v>1937271.2044283138</v>
      </c>
      <c r="E102" s="516">
        <f t="shared" ca="1" si="5"/>
        <v>458768.34241026128</v>
      </c>
      <c r="F102" s="516">
        <f t="shared" ca="1" si="6"/>
        <v>357191300.16743225</v>
      </c>
      <c r="G102" s="517">
        <v>46761</v>
      </c>
      <c r="H102" s="516">
        <f t="shared" ca="1" si="7"/>
        <v>9686.3560221415682</v>
      </c>
      <c r="I102" s="518">
        <f t="shared" ca="1" si="8"/>
        <v>133045.82548566139</v>
      </c>
      <c r="J102" s="530">
        <f t="shared" ca="1" si="10"/>
        <v>2538771.7283463776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2396039.546838575</v>
      </c>
      <c r="D103" s="516">
        <f t="shared" ca="1" si="4"/>
        <v>1934786.209240258</v>
      </c>
      <c r="E103" s="516">
        <f t="shared" ca="1" si="5"/>
        <v>461253.33759831707</v>
      </c>
      <c r="F103" s="516">
        <f t="shared" ca="1" si="6"/>
        <v>356730046.82983392</v>
      </c>
      <c r="G103" s="517">
        <v>46792</v>
      </c>
      <c r="H103" s="516">
        <f t="shared" ca="1" si="7"/>
        <v>9673.9310462012891</v>
      </c>
      <c r="I103" s="518">
        <f t="shared" ca="1" si="8"/>
        <v>132875.16366228476</v>
      </c>
      <c r="J103" s="530">
        <f t="shared" ca="1" si="10"/>
        <v>2538588.641547061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2396039.546838575</v>
      </c>
      <c r="D104" s="516">
        <f t="shared" ca="1" si="4"/>
        <v>1932287.7536616004</v>
      </c>
      <c r="E104" s="516">
        <f t="shared" ca="1" si="5"/>
        <v>463751.79317697464</v>
      </c>
      <c r="F104" s="516">
        <f t="shared" ca="1" si="6"/>
        <v>356266295.03665698</v>
      </c>
      <c r="G104" s="517">
        <v>46821</v>
      </c>
      <c r="H104" s="516">
        <f t="shared" ca="1" si="7"/>
        <v>9661.4387683080022</v>
      </c>
      <c r="I104" s="518">
        <f t="shared" ca="1" si="8"/>
        <v>124142.05629678219</v>
      </c>
      <c r="J104" s="530">
        <f t="shared" ca="1" si="10"/>
        <v>2529843.0419036653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2396039.546838575</v>
      </c>
      <c r="D105" s="516">
        <f t="shared" ca="1" si="4"/>
        <v>1929775.7647818921</v>
      </c>
      <c r="E105" s="516">
        <f t="shared" ca="1" si="5"/>
        <v>466263.78205668298</v>
      </c>
      <c r="F105" s="516">
        <f t="shared" ca="1" si="6"/>
        <v>355800031.25460029</v>
      </c>
      <c r="G105" s="517">
        <v>46852</v>
      </c>
      <c r="H105" s="516">
        <f t="shared" ca="1" si="7"/>
        <v>9648.8788239094611</v>
      </c>
      <c r="I105" s="518">
        <f t="shared" ca="1" si="8"/>
        <v>132531.06175363637</v>
      </c>
      <c r="J105" s="530">
        <f t="shared" ca="1" si="10"/>
        <v>2538219.4874161207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2396039.546838575</v>
      </c>
      <c r="D106" s="516">
        <f t="shared" ca="1" si="4"/>
        <v>1927250.1692957517</v>
      </c>
      <c r="E106" s="516">
        <f t="shared" ca="1" si="5"/>
        <v>468789.37754282332</v>
      </c>
      <c r="F106" s="516">
        <f t="shared" ca="1" si="6"/>
        <v>355331241.87705749</v>
      </c>
      <c r="G106" s="517">
        <v>46882</v>
      </c>
      <c r="H106" s="516">
        <f t="shared" ca="1" si="7"/>
        <v>9636.2508464787588</v>
      </c>
      <c r="I106" s="518">
        <f t="shared" ca="1" si="8"/>
        <v>128088.01125165608</v>
      </c>
      <c r="J106" s="530">
        <f t="shared" ca="1" si="10"/>
        <v>2533763.8089367095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2396039.546838575</v>
      </c>
      <c r="D107" s="516">
        <f t="shared" ca="1" si="4"/>
        <v>1924710.8935007281</v>
      </c>
      <c r="E107" s="516">
        <f t="shared" ca="1" si="5"/>
        <v>471328.65333784698</v>
      </c>
      <c r="F107" s="516">
        <f t="shared" ca="1" si="6"/>
        <v>354859913.22371966</v>
      </c>
      <c r="G107" s="517">
        <v>46913</v>
      </c>
      <c r="H107" s="516">
        <f t="shared" ca="1" si="7"/>
        <v>9623.5544675036399</v>
      </c>
      <c r="I107" s="518">
        <f t="shared" ca="1" si="8"/>
        <v>132183.22197826536</v>
      </c>
      <c r="J107" s="530">
        <f t="shared" ca="1" si="10"/>
        <v>2537846.3232843438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2396039.546838575</v>
      </c>
      <c r="D108" s="516">
        <f t="shared" ca="1" si="4"/>
        <v>1922157.8632951481</v>
      </c>
      <c r="E108" s="516">
        <f t="shared" ca="1" si="5"/>
        <v>473881.68354342692</v>
      </c>
      <c r="F108" s="516">
        <f t="shared" ca="1" si="6"/>
        <v>354386031.54017621</v>
      </c>
      <c r="G108" s="517">
        <v>46943</v>
      </c>
      <c r="H108" s="516">
        <f t="shared" ca="1" si="7"/>
        <v>9610.7893164757406</v>
      </c>
      <c r="I108" s="518">
        <f t="shared" ca="1" si="8"/>
        <v>127749.56876053907</v>
      </c>
      <c r="J108" s="530">
        <f t="shared" ca="1" si="10"/>
        <v>2533399.9049155898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2396039.546838575</v>
      </c>
      <c r="D109" s="516">
        <f t="shared" ca="1" si="4"/>
        <v>1919591.0041759545</v>
      </c>
      <c r="E109" s="516">
        <f t="shared" ca="1" si="5"/>
        <v>476448.54266262054</v>
      </c>
      <c r="F109" s="516">
        <f t="shared" ca="1" si="6"/>
        <v>353909582.99751359</v>
      </c>
      <c r="G109" s="517">
        <v>46974</v>
      </c>
      <c r="H109" s="516">
        <f t="shared" ca="1" si="7"/>
        <v>9597.9550208797718</v>
      </c>
      <c r="I109" s="518">
        <f t="shared" ca="1" si="8"/>
        <v>131831.60373294554</v>
      </c>
      <c r="J109" s="530">
        <f t="shared" ca="1" si="10"/>
        <v>2537469.1055924003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2396039.546838575</v>
      </c>
      <c r="D110" s="516">
        <f t="shared" ca="1" si="4"/>
        <v>1917010.2412365321</v>
      </c>
      <c r="E110" s="516">
        <f t="shared" ca="1" si="5"/>
        <v>479029.30560204294</v>
      </c>
      <c r="F110" s="516">
        <f t="shared" ca="1" si="6"/>
        <v>353430553.69191158</v>
      </c>
      <c r="G110" s="517">
        <v>47005</v>
      </c>
      <c r="H110" s="516">
        <f t="shared" ca="1" si="7"/>
        <v>9585.0512061826612</v>
      </c>
      <c r="I110" s="518">
        <f t="shared" ca="1" si="8"/>
        <v>131654.36487507503</v>
      </c>
      <c r="J110" s="530">
        <f t="shared" ca="1" si="10"/>
        <v>2537278.9629198327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2396039.546838575</v>
      </c>
      <c r="D111" s="516">
        <f t="shared" ca="1" si="4"/>
        <v>1914415.4991645212</v>
      </c>
      <c r="E111" s="516">
        <f t="shared" ca="1" si="5"/>
        <v>481624.04767405381</v>
      </c>
      <c r="F111" s="516">
        <f t="shared" ca="1" si="6"/>
        <v>352948929.64423752</v>
      </c>
      <c r="G111" s="517">
        <v>47035</v>
      </c>
      <c r="H111" s="516">
        <f t="shared" ca="1" si="7"/>
        <v>9572.0774958226066</v>
      </c>
      <c r="I111" s="518">
        <f t="shared" ca="1" si="8"/>
        <v>127234.99932908814</v>
      </c>
      <c r="J111" s="530">
        <f t="shared" ca="1" si="10"/>
        <v>2532846.623663486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2396039.546838575</v>
      </c>
      <c r="D112" s="516">
        <f t="shared" ref="D112:D175" ca="1" si="12">+F111*(($H$6/100)/$H$9)</f>
        <v>1911806.70223962</v>
      </c>
      <c r="E112" s="516">
        <f t="shared" ref="E112:E175" ca="1" si="13">+C112-D112</f>
        <v>484232.84459895501</v>
      </c>
      <c r="F112" s="516">
        <f t="shared" ref="F112:F175" ca="1" si="14">IF(F111&lt;1,0,+F111-E112)</f>
        <v>352464696.79963857</v>
      </c>
      <c r="G112" s="517">
        <v>47066</v>
      </c>
      <c r="H112" s="516">
        <f t="shared" ref="H112:H175" ca="1" si="15">+D112*$H$7/100</f>
        <v>9559.0335111981003</v>
      </c>
      <c r="I112" s="518">
        <f t="shared" ref="I112:I175" ca="1" si="16">+F111*$R$41*O112</f>
        <v>131297.00182765632</v>
      </c>
      <c r="J112" s="530">
        <f t="shared" ca="1" si="10"/>
        <v>2536895.5821774295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2396039.546838575</v>
      </c>
      <c r="D113" s="516">
        <f t="shared" ca="1" si="12"/>
        <v>1909183.7743313757</v>
      </c>
      <c r="E113" s="516">
        <f t="shared" ca="1" si="13"/>
        <v>486855.77250719932</v>
      </c>
      <c r="F113" s="516">
        <f t="shared" ca="1" si="14"/>
        <v>351977841.02713138</v>
      </c>
      <c r="G113" s="517">
        <v>47096</v>
      </c>
      <c r="H113" s="516">
        <f t="shared" ca="1" si="15"/>
        <v>9545.9188716568788</v>
      </c>
      <c r="I113" s="518">
        <f t="shared" ca="1" si="16"/>
        <v>126887.29084786987</v>
      </c>
      <c r="J113" s="530">
        <f t="shared" ref="J113:J176" ca="1" si="18">+C113+H113+I113</f>
        <v>2532472.7565581021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2396039.546838575</v>
      </c>
      <c r="D114" s="516">
        <f t="shared" ca="1" si="12"/>
        <v>1906546.6388969617</v>
      </c>
      <c r="E114" s="516">
        <f t="shared" ca="1" si="13"/>
        <v>489492.90794161335</v>
      </c>
      <c r="F114" s="516">
        <f t="shared" ca="1" si="14"/>
        <v>351488348.11918974</v>
      </c>
      <c r="G114" s="517">
        <v>47127</v>
      </c>
      <c r="H114" s="516">
        <f t="shared" ca="1" si="15"/>
        <v>9532.7331944848083</v>
      </c>
      <c r="I114" s="518">
        <f t="shared" ca="1" si="16"/>
        <v>130935.75686209285</v>
      </c>
      <c r="J114" s="530">
        <f t="shared" ca="1" si="18"/>
        <v>2536508.0368951526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2396039.546838575</v>
      </c>
      <c r="D115" s="516">
        <f t="shared" ca="1" si="12"/>
        <v>1903895.2189789445</v>
      </c>
      <c r="E115" s="516">
        <f t="shared" ca="1" si="13"/>
        <v>492144.32785963058</v>
      </c>
      <c r="F115" s="516">
        <f t="shared" ca="1" si="14"/>
        <v>350996203.7913301</v>
      </c>
      <c r="G115" s="517">
        <v>47158</v>
      </c>
      <c r="H115" s="516">
        <f t="shared" ca="1" si="15"/>
        <v>9519.4760948947223</v>
      </c>
      <c r="I115" s="518">
        <f t="shared" ca="1" si="16"/>
        <v>130753.66550033855</v>
      </c>
      <c r="J115" s="530">
        <f t="shared" ca="1" si="18"/>
        <v>2536312.6884338083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2396039.546838575</v>
      </c>
      <c r="D116" s="516">
        <f t="shared" ca="1" si="12"/>
        <v>1901229.437203038</v>
      </c>
      <c r="E116" s="516">
        <f t="shared" ca="1" si="13"/>
        <v>494810.10963553702</v>
      </c>
      <c r="F116" s="516">
        <f t="shared" ca="1" si="14"/>
        <v>350501393.68169457</v>
      </c>
      <c r="G116" s="517">
        <v>47186</v>
      </c>
      <c r="H116" s="516">
        <f t="shared" ca="1" si="15"/>
        <v>9506.1471860151905</v>
      </c>
      <c r="I116" s="518">
        <f t="shared" ca="1" si="16"/>
        <v>117934.72447388689</v>
      </c>
      <c r="J116" s="530">
        <f t="shared" ca="1" si="18"/>
        <v>2523480.418498477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2396039.546838575</v>
      </c>
      <c r="D117" s="516">
        <f t="shared" ca="1" si="12"/>
        <v>1898549.2157758456</v>
      </c>
      <c r="E117" s="516">
        <f t="shared" ca="1" si="13"/>
        <v>497490.33106272947</v>
      </c>
      <c r="F117" s="516">
        <f t="shared" ca="1" si="14"/>
        <v>350003903.35063183</v>
      </c>
      <c r="G117" s="517">
        <v>47217</v>
      </c>
      <c r="H117" s="516">
        <f t="shared" ca="1" si="15"/>
        <v>9492.7460788792287</v>
      </c>
      <c r="I117" s="518">
        <f t="shared" ca="1" si="16"/>
        <v>130386.51844959038</v>
      </c>
      <c r="J117" s="530">
        <f t="shared" ca="1" si="18"/>
        <v>2535918.8113670447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2396039.546838575</v>
      </c>
      <c r="D118" s="516">
        <f t="shared" ca="1" si="12"/>
        <v>1895854.4764825893</v>
      </c>
      <c r="E118" s="516">
        <f t="shared" ca="1" si="13"/>
        <v>500185.07035598578</v>
      </c>
      <c r="F118" s="516">
        <f t="shared" ca="1" si="14"/>
        <v>349503718.28027582</v>
      </c>
      <c r="G118" s="517">
        <v>47247</v>
      </c>
      <c r="H118" s="516">
        <f t="shared" ca="1" si="15"/>
        <v>9479.2723824129462</v>
      </c>
      <c r="I118" s="518">
        <f t="shared" ca="1" si="16"/>
        <v>126001.40520622744</v>
      </c>
      <c r="J118" s="530">
        <f t="shared" ca="1" si="18"/>
        <v>2531520.2244272158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2396039.546838575</v>
      </c>
      <c r="D119" s="516">
        <f t="shared" ca="1" si="12"/>
        <v>1893145.1406848275</v>
      </c>
      <c r="E119" s="516">
        <f t="shared" ca="1" si="13"/>
        <v>502894.40615374758</v>
      </c>
      <c r="F119" s="516">
        <f t="shared" ca="1" si="14"/>
        <v>349000823.87412208</v>
      </c>
      <c r="G119" s="517">
        <v>47278</v>
      </c>
      <c r="H119" s="516">
        <f t="shared" ca="1" si="15"/>
        <v>9465.7257034241375</v>
      </c>
      <c r="I119" s="518">
        <f t="shared" ca="1" si="16"/>
        <v>130015.3832002626</v>
      </c>
      <c r="J119" s="530">
        <f t="shared" ca="1" si="18"/>
        <v>2535520.655742262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2396039.546838575</v>
      </c>
      <c r="D120" s="516">
        <f t="shared" ca="1" si="12"/>
        <v>1890421.1293181614</v>
      </c>
      <c r="E120" s="516">
        <f t="shared" ca="1" si="13"/>
        <v>505618.41752041364</v>
      </c>
      <c r="F120" s="516">
        <f t="shared" ca="1" si="14"/>
        <v>348495205.45660168</v>
      </c>
      <c r="G120" s="517">
        <v>47308</v>
      </c>
      <c r="H120" s="516">
        <f t="shared" ca="1" si="15"/>
        <v>9452.1056465908077</v>
      </c>
      <c r="I120" s="518">
        <f t="shared" ca="1" si="16"/>
        <v>125640.29659468392</v>
      </c>
      <c r="J120" s="530">
        <f t="shared" ca="1" si="18"/>
        <v>2531131.9490798498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2396039.546838575</v>
      </c>
      <c r="D121" s="516">
        <f t="shared" ca="1" si="12"/>
        <v>1887682.3628899257</v>
      </c>
      <c r="E121" s="516">
        <f t="shared" ca="1" si="13"/>
        <v>508357.18394864933</v>
      </c>
      <c r="F121" s="516">
        <f t="shared" ca="1" si="14"/>
        <v>347986848.27265304</v>
      </c>
      <c r="G121" s="517">
        <v>47339</v>
      </c>
      <c r="H121" s="516">
        <f t="shared" ca="1" si="15"/>
        <v>9438.4118144496279</v>
      </c>
      <c r="I121" s="518">
        <f t="shared" ca="1" si="16"/>
        <v>129640.21642985582</v>
      </c>
      <c r="J121" s="530">
        <f t="shared" ca="1" si="18"/>
        <v>2535118.1750828805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2396039.546838575</v>
      </c>
      <c r="D122" s="516">
        <f t="shared" ca="1" si="12"/>
        <v>1884928.7614768706</v>
      </c>
      <c r="E122" s="516">
        <f t="shared" ca="1" si="13"/>
        <v>511110.78536170442</v>
      </c>
      <c r="F122" s="516">
        <f t="shared" ca="1" si="14"/>
        <v>347475737.48729134</v>
      </c>
      <c r="G122" s="517">
        <v>47370</v>
      </c>
      <c r="H122" s="516">
        <f t="shared" ca="1" si="15"/>
        <v>9424.6438073843528</v>
      </c>
      <c r="I122" s="518">
        <f t="shared" ca="1" si="16"/>
        <v>129451.10755742693</v>
      </c>
      <c r="J122" s="530">
        <f t="shared" ca="1" si="18"/>
        <v>2534915.2982033864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2396039.546838575</v>
      </c>
      <c r="D123" s="516">
        <f t="shared" ca="1" si="12"/>
        <v>1882160.244722828</v>
      </c>
      <c r="E123" s="516">
        <f t="shared" ca="1" si="13"/>
        <v>513879.30211574701</v>
      </c>
      <c r="F123" s="516">
        <f t="shared" ca="1" si="14"/>
        <v>346961858.1851756</v>
      </c>
      <c r="G123" s="517">
        <v>47400</v>
      </c>
      <c r="H123" s="516">
        <f t="shared" ca="1" si="15"/>
        <v>9410.8012236141403</v>
      </c>
      <c r="I123" s="518">
        <f t="shared" ca="1" si="16"/>
        <v>125091.26549542487</v>
      </c>
      <c r="J123" s="530">
        <f t="shared" ca="1" si="18"/>
        <v>2530541.6135576144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2396039.546838575</v>
      </c>
      <c r="D124" s="516">
        <f t="shared" ca="1" si="12"/>
        <v>1879376.7318363679</v>
      </c>
      <c r="E124" s="516">
        <f t="shared" ca="1" si="13"/>
        <v>516662.81500220718</v>
      </c>
      <c r="F124" s="516">
        <f t="shared" ca="1" si="14"/>
        <v>346445195.37017339</v>
      </c>
      <c r="G124" s="517">
        <v>47431</v>
      </c>
      <c r="H124" s="516">
        <f t="shared" ca="1" si="15"/>
        <v>9396.8836591818399</v>
      </c>
      <c r="I124" s="518">
        <f t="shared" ca="1" si="16"/>
        <v>129069.81124488532</v>
      </c>
      <c r="J124" s="530">
        <f t="shared" ca="1" si="18"/>
        <v>2534506.2417426421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2396039.546838575</v>
      </c>
      <c r="D125" s="516">
        <f t="shared" ca="1" si="12"/>
        <v>1876578.1415884392</v>
      </c>
      <c r="E125" s="516">
        <f t="shared" ca="1" si="13"/>
        <v>519461.40525013581</v>
      </c>
      <c r="F125" s="516">
        <f t="shared" ca="1" si="14"/>
        <v>345925733.96492326</v>
      </c>
      <c r="G125" s="517">
        <v>47461</v>
      </c>
      <c r="H125" s="516">
        <f t="shared" ca="1" si="15"/>
        <v>9382.890707942197</v>
      </c>
      <c r="I125" s="518">
        <f t="shared" ca="1" si="16"/>
        <v>124720.27033326242</v>
      </c>
      <c r="J125" s="530">
        <f t="shared" ca="1" si="18"/>
        <v>2530142.7078797799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2396039.546838575</v>
      </c>
      <c r="D126" s="516">
        <f t="shared" ca="1" si="12"/>
        <v>1873764.392310001</v>
      </c>
      <c r="E126" s="516">
        <f t="shared" ca="1" si="13"/>
        <v>522275.15452857409</v>
      </c>
      <c r="F126" s="516">
        <f t="shared" ca="1" si="14"/>
        <v>345403458.8103947</v>
      </c>
      <c r="G126" s="517">
        <v>47492</v>
      </c>
      <c r="H126" s="516">
        <f t="shared" ca="1" si="15"/>
        <v>9368.8219615500057</v>
      </c>
      <c r="I126" s="518">
        <f t="shared" ca="1" si="16"/>
        <v>128684.37303495144</v>
      </c>
      <c r="J126" s="530">
        <f t="shared" ca="1" si="18"/>
        <v>2534092.7418350764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2396039.546838575</v>
      </c>
      <c r="D127" s="516">
        <f t="shared" ca="1" si="12"/>
        <v>1870935.401889638</v>
      </c>
      <c r="E127" s="516">
        <f t="shared" ca="1" si="13"/>
        <v>525104.144948937</v>
      </c>
      <c r="F127" s="516">
        <f t="shared" ca="1" si="14"/>
        <v>344878354.66544574</v>
      </c>
      <c r="G127" s="517">
        <v>47523</v>
      </c>
      <c r="H127" s="516">
        <f t="shared" ca="1" si="15"/>
        <v>9354.6770094481908</v>
      </c>
      <c r="I127" s="518">
        <f t="shared" ca="1" si="16"/>
        <v>128490.08667746681</v>
      </c>
      <c r="J127" s="530">
        <f t="shared" ca="1" si="18"/>
        <v>2533884.3105254904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2396039.546838575</v>
      </c>
      <c r="D128" s="516">
        <f t="shared" ca="1" si="12"/>
        <v>1868091.0877711645</v>
      </c>
      <c r="E128" s="516">
        <f t="shared" ca="1" si="13"/>
        <v>527948.45906741056</v>
      </c>
      <c r="F128" s="516">
        <f t="shared" ca="1" si="14"/>
        <v>344350406.20637834</v>
      </c>
      <c r="G128" s="517">
        <v>47551</v>
      </c>
      <c r="H128" s="516">
        <f t="shared" ca="1" si="15"/>
        <v>9340.4554388558226</v>
      </c>
      <c r="I128" s="518">
        <f t="shared" ca="1" si="16"/>
        <v>115879.12716758976</v>
      </c>
      <c r="J128" s="530">
        <f t="shared" ca="1" si="18"/>
        <v>2521259.129445021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2396039.546838575</v>
      </c>
      <c r="D129" s="516">
        <f t="shared" ca="1" si="12"/>
        <v>1865231.366951216</v>
      </c>
      <c r="E129" s="516">
        <f t="shared" ca="1" si="13"/>
        <v>530808.17988735903</v>
      </c>
      <c r="F129" s="516">
        <f t="shared" ca="1" si="14"/>
        <v>343819598.02649099</v>
      </c>
      <c r="G129" s="517">
        <v>47582</v>
      </c>
      <c r="H129" s="516">
        <f t="shared" ca="1" si="15"/>
        <v>9326.1568347560806</v>
      </c>
      <c r="I129" s="518">
        <f t="shared" ca="1" si="16"/>
        <v>128098.35110877274</v>
      </c>
      <c r="J129" s="530">
        <f t="shared" ca="1" si="18"/>
        <v>2533464.0547821037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2396039.546838575</v>
      </c>
      <c r="D130" s="516">
        <f t="shared" ca="1" si="12"/>
        <v>1862356.1559768263</v>
      </c>
      <c r="E130" s="516">
        <f t="shared" ca="1" si="13"/>
        <v>533683.39086174872</v>
      </c>
      <c r="F130" s="516">
        <f t="shared" ca="1" si="14"/>
        <v>343285914.63562924</v>
      </c>
      <c r="G130" s="517">
        <v>47612</v>
      </c>
      <c r="H130" s="516">
        <f t="shared" ca="1" si="15"/>
        <v>9311.7807798841313</v>
      </c>
      <c r="I130" s="518">
        <f t="shared" ca="1" si="16"/>
        <v>123775.05528953674</v>
      </c>
      <c r="J130" s="530">
        <f t="shared" ca="1" si="18"/>
        <v>2529126.382907996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2396039.546838575</v>
      </c>
      <c r="D131" s="516">
        <f t="shared" ca="1" si="12"/>
        <v>1859465.3709429917</v>
      </c>
      <c r="E131" s="516">
        <f t="shared" ca="1" si="13"/>
        <v>536574.17589558335</v>
      </c>
      <c r="F131" s="516">
        <f t="shared" ca="1" si="14"/>
        <v>342749340.45973366</v>
      </c>
      <c r="G131" s="517">
        <v>47643</v>
      </c>
      <c r="H131" s="516">
        <f t="shared" ca="1" si="15"/>
        <v>9297.3268547149582</v>
      </c>
      <c r="I131" s="518">
        <f t="shared" ca="1" si="16"/>
        <v>127702.36024445407</v>
      </c>
      <c r="J131" s="530">
        <f t="shared" ca="1" si="18"/>
        <v>2533039.2339377441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2396039.546838575</v>
      </c>
      <c r="D132" s="516">
        <f t="shared" ca="1" si="12"/>
        <v>1856558.9274902241</v>
      </c>
      <c r="E132" s="516">
        <f t="shared" ca="1" si="13"/>
        <v>539480.61934835091</v>
      </c>
      <c r="F132" s="516">
        <f t="shared" ca="1" si="14"/>
        <v>342209859.84038532</v>
      </c>
      <c r="G132" s="517">
        <v>47673</v>
      </c>
      <c r="H132" s="516">
        <f t="shared" ca="1" si="15"/>
        <v>9282.7946374511212</v>
      </c>
      <c r="I132" s="518">
        <f t="shared" ca="1" si="16"/>
        <v>123389.76256550412</v>
      </c>
      <c r="J132" s="530">
        <f t="shared" ca="1" si="18"/>
        <v>2528712.1040415303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2396039.546838575</v>
      </c>
      <c r="D133" s="516">
        <f t="shared" ca="1" si="12"/>
        <v>1853636.7408020871</v>
      </c>
      <c r="E133" s="516">
        <f t="shared" ca="1" si="13"/>
        <v>542402.80603648792</v>
      </c>
      <c r="F133" s="516">
        <f t="shared" ca="1" si="14"/>
        <v>341667457.03434885</v>
      </c>
      <c r="G133" s="517">
        <v>47704</v>
      </c>
      <c r="H133" s="516">
        <f t="shared" ca="1" si="15"/>
        <v>9268.1837040104365</v>
      </c>
      <c r="I133" s="518">
        <f t="shared" ca="1" si="16"/>
        <v>127302.06786062333</v>
      </c>
      <c r="J133" s="530">
        <f t="shared" ca="1" si="18"/>
        <v>2532609.7984032086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2396039.546838575</v>
      </c>
      <c r="D134" s="516">
        <f t="shared" ca="1" si="12"/>
        <v>1850698.725602723</v>
      </c>
      <c r="E134" s="516">
        <f t="shared" ca="1" si="13"/>
        <v>545340.82123585208</v>
      </c>
      <c r="F134" s="516">
        <f t="shared" ca="1" si="14"/>
        <v>341122116.21311301</v>
      </c>
      <c r="G134" s="517">
        <v>47735</v>
      </c>
      <c r="H134" s="516">
        <f t="shared" ca="1" si="15"/>
        <v>9253.4936280136153</v>
      </c>
      <c r="I134" s="518">
        <f t="shared" ca="1" si="16"/>
        <v>127100.29401677776</v>
      </c>
      <c r="J134" s="530">
        <f t="shared" ca="1" si="18"/>
        <v>2532393.334483366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2396039.546838575</v>
      </c>
      <c r="D135" s="516">
        <f t="shared" ca="1" si="12"/>
        <v>1847744.7961543621</v>
      </c>
      <c r="E135" s="516">
        <f t="shared" ca="1" si="13"/>
        <v>548294.75068421289</v>
      </c>
      <c r="F135" s="516">
        <f t="shared" ca="1" si="14"/>
        <v>340573821.46242881</v>
      </c>
      <c r="G135" s="517">
        <v>47765</v>
      </c>
      <c r="H135" s="516">
        <f t="shared" ca="1" si="15"/>
        <v>9238.7239807718106</v>
      </c>
      <c r="I135" s="518">
        <f t="shared" ca="1" si="16"/>
        <v>122803.96183672067</v>
      </c>
      <c r="J135" s="530">
        <f t="shared" ca="1" si="18"/>
        <v>2528082.2326560677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2396039.546838575</v>
      </c>
      <c r="D136" s="516">
        <f t="shared" ca="1" si="12"/>
        <v>1844774.8662548228</v>
      </c>
      <c r="E136" s="516">
        <f t="shared" ca="1" si="13"/>
        <v>551264.68058375223</v>
      </c>
      <c r="F136" s="516">
        <f t="shared" ca="1" si="14"/>
        <v>340022556.78184503</v>
      </c>
      <c r="G136" s="517">
        <v>47796</v>
      </c>
      <c r="H136" s="516">
        <f t="shared" ca="1" si="15"/>
        <v>9223.8743312741135</v>
      </c>
      <c r="I136" s="518">
        <f t="shared" ca="1" si="16"/>
        <v>126693.46158402351</v>
      </c>
      <c r="J136" s="530">
        <f t="shared" ca="1" si="18"/>
        <v>2531956.8827538728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2396039.546838575</v>
      </c>
      <c r="D137" s="516">
        <f t="shared" ca="1" si="12"/>
        <v>1841788.849234994</v>
      </c>
      <c r="E137" s="516">
        <f t="shared" ca="1" si="13"/>
        <v>554250.69760358101</v>
      </c>
      <c r="F137" s="516">
        <f t="shared" ca="1" si="14"/>
        <v>339468306.08424145</v>
      </c>
      <c r="G137" s="517">
        <v>47826</v>
      </c>
      <c r="H137" s="516">
        <f t="shared" ca="1" si="15"/>
        <v>9208.9442461749695</v>
      </c>
      <c r="I137" s="518">
        <f t="shared" ca="1" si="16"/>
        <v>122408.1204414642</v>
      </c>
      <c r="J137" s="530">
        <f t="shared" ca="1" si="18"/>
        <v>2527656.6115262141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2396039.546838575</v>
      </c>
      <c r="D138" s="516">
        <f t="shared" ca="1" si="12"/>
        <v>1838786.657956308</v>
      </c>
      <c r="E138" s="516">
        <f t="shared" ca="1" si="13"/>
        <v>557252.88888226706</v>
      </c>
      <c r="F138" s="516">
        <f t="shared" ca="1" si="14"/>
        <v>338911053.19535917</v>
      </c>
      <c r="G138" s="517">
        <v>47857</v>
      </c>
      <c r="H138" s="516">
        <f t="shared" ca="1" si="15"/>
        <v>9193.9332897815402</v>
      </c>
      <c r="I138" s="518">
        <f t="shared" ca="1" si="16"/>
        <v>126282.2098633378</v>
      </c>
      <c r="J138" s="530">
        <f t="shared" ca="1" si="18"/>
        <v>2531515.6899916944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2396039.546838575</v>
      </c>
      <c r="D139" s="516">
        <f t="shared" ca="1" si="12"/>
        <v>1835768.2048081956</v>
      </c>
      <c r="E139" s="516">
        <f t="shared" ca="1" si="13"/>
        <v>560271.34203037946</v>
      </c>
      <c r="F139" s="516">
        <f t="shared" ca="1" si="14"/>
        <v>338350781.85332876</v>
      </c>
      <c r="G139" s="517">
        <v>47888</v>
      </c>
      <c r="H139" s="516">
        <f t="shared" ca="1" si="15"/>
        <v>9178.8410240409776</v>
      </c>
      <c r="I139" s="518">
        <f t="shared" ca="1" si="16"/>
        <v>126074.91178867359</v>
      </c>
      <c r="J139" s="530">
        <f t="shared" ca="1" si="18"/>
        <v>2531293.2996512898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2396039.546838575</v>
      </c>
      <c r="D140" s="516">
        <f t="shared" ca="1" si="12"/>
        <v>1832733.4017055309</v>
      </c>
      <c r="E140" s="516">
        <f t="shared" ca="1" si="13"/>
        <v>563306.14513304411</v>
      </c>
      <c r="F140" s="516">
        <f t="shared" ca="1" si="14"/>
        <v>337787475.70819575</v>
      </c>
      <c r="G140" s="517">
        <v>47916</v>
      </c>
      <c r="H140" s="516">
        <f t="shared" ca="1" si="15"/>
        <v>9163.6670085276546</v>
      </c>
      <c r="I140" s="518">
        <f t="shared" ca="1" si="16"/>
        <v>113685.86270271846</v>
      </c>
      <c r="J140" s="530">
        <f t="shared" ca="1" si="18"/>
        <v>2518889.0765498211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2396039.546838575</v>
      </c>
      <c r="D141" s="516">
        <f t="shared" ca="1" si="12"/>
        <v>1829682.1600860604</v>
      </c>
      <c r="E141" s="516">
        <f t="shared" ca="1" si="13"/>
        <v>566357.38675251463</v>
      </c>
      <c r="F141" s="516">
        <f t="shared" ca="1" si="14"/>
        <v>337221118.32144326</v>
      </c>
      <c r="G141" s="517">
        <v>47947</v>
      </c>
      <c r="H141" s="516">
        <f t="shared" ca="1" si="15"/>
        <v>9148.4108004303016</v>
      </c>
      <c r="I141" s="518">
        <f t="shared" ca="1" si="16"/>
        <v>125656.94096344881</v>
      </c>
      <c r="J141" s="530">
        <f t="shared" ca="1" si="18"/>
        <v>2530844.8986024545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2396039.546838575</v>
      </c>
      <c r="D142" s="516">
        <f t="shared" ca="1" si="12"/>
        <v>1826614.3909078178</v>
      </c>
      <c r="E142" s="516">
        <f t="shared" ca="1" si="13"/>
        <v>569425.15593075729</v>
      </c>
      <c r="F142" s="516">
        <f t="shared" ca="1" si="14"/>
        <v>336651693.1655125</v>
      </c>
      <c r="G142" s="517">
        <v>47977</v>
      </c>
      <c r="H142" s="516">
        <f t="shared" ca="1" si="15"/>
        <v>9133.0719545390893</v>
      </c>
      <c r="I142" s="518">
        <f t="shared" ca="1" si="16"/>
        <v>121399.60259571955</v>
      </c>
      <c r="J142" s="530">
        <f t="shared" ca="1" si="18"/>
        <v>2526572.2213888336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2396039.546838575</v>
      </c>
      <c r="D143" s="516">
        <f t="shared" ca="1" si="12"/>
        <v>1823530.0046465262</v>
      </c>
      <c r="E143" s="516">
        <f t="shared" ca="1" si="13"/>
        <v>572509.54219204886</v>
      </c>
      <c r="F143" s="516">
        <f t="shared" ca="1" si="14"/>
        <v>336079183.62332046</v>
      </c>
      <c r="G143" s="517">
        <v>48008</v>
      </c>
      <c r="H143" s="516">
        <f t="shared" ca="1" si="15"/>
        <v>9117.6500232326307</v>
      </c>
      <c r="I143" s="518">
        <f t="shared" ca="1" si="16"/>
        <v>125234.42985757063</v>
      </c>
      <c r="J143" s="530">
        <f t="shared" ca="1" si="18"/>
        <v>2530391.6267193784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2396039.546838575</v>
      </c>
      <c r="D144" s="516">
        <f t="shared" ca="1" si="12"/>
        <v>1820428.9112929858</v>
      </c>
      <c r="E144" s="516">
        <f t="shared" ca="1" si="13"/>
        <v>575610.63554558926</v>
      </c>
      <c r="F144" s="516">
        <f t="shared" ca="1" si="14"/>
        <v>335503572.98777485</v>
      </c>
      <c r="G144" s="517">
        <v>48038</v>
      </c>
      <c r="H144" s="516">
        <f t="shared" ca="1" si="15"/>
        <v>9102.1445564649293</v>
      </c>
      <c r="I144" s="518">
        <f t="shared" ca="1" si="16"/>
        <v>120988.50610439536</v>
      </c>
      <c r="J144" s="530">
        <f t="shared" ca="1" si="18"/>
        <v>2526130.1974994354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2396039.546838575</v>
      </c>
      <c r="D145" s="516">
        <f t="shared" ca="1" si="12"/>
        <v>1817311.0203504472</v>
      </c>
      <c r="E145" s="516">
        <f t="shared" ca="1" si="13"/>
        <v>578728.52648812789</v>
      </c>
      <c r="F145" s="516">
        <f t="shared" ca="1" si="14"/>
        <v>334924844.46128672</v>
      </c>
      <c r="G145" s="517">
        <v>48069</v>
      </c>
      <c r="H145" s="516">
        <f t="shared" ca="1" si="15"/>
        <v>9086.5551017522357</v>
      </c>
      <c r="I145" s="518">
        <f t="shared" ca="1" si="16"/>
        <v>124807.32915145223</v>
      </c>
      <c r="J145" s="530">
        <f t="shared" ca="1" si="18"/>
        <v>2529933.4310917794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2396039.546838575</v>
      </c>
      <c r="D146" s="516">
        <f t="shared" ca="1" si="12"/>
        <v>1814176.2408319698</v>
      </c>
      <c r="E146" s="516">
        <f t="shared" ca="1" si="13"/>
        <v>581863.30600660527</v>
      </c>
      <c r="F146" s="516">
        <f t="shared" ca="1" si="14"/>
        <v>334342981.15528011</v>
      </c>
      <c r="G146" s="517">
        <v>48100</v>
      </c>
      <c r="H146" s="516">
        <f t="shared" ca="1" si="15"/>
        <v>9070.8812041598485</v>
      </c>
      <c r="I146" s="518">
        <f t="shared" ca="1" si="16"/>
        <v>124592.04213959865</v>
      </c>
      <c r="J146" s="530">
        <f t="shared" ca="1" si="18"/>
        <v>2529702.4701823336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2396039.546838575</v>
      </c>
      <c r="D147" s="516">
        <f t="shared" ca="1" si="12"/>
        <v>1811024.4812577674</v>
      </c>
      <c r="E147" s="516">
        <f t="shared" ca="1" si="13"/>
        <v>585015.06558080763</v>
      </c>
      <c r="F147" s="516">
        <f t="shared" ca="1" si="14"/>
        <v>333757966.08969933</v>
      </c>
      <c r="G147" s="517">
        <v>48130</v>
      </c>
      <c r="H147" s="516">
        <f t="shared" ca="1" si="15"/>
        <v>9055.1224062888377</v>
      </c>
      <c r="I147" s="518">
        <f t="shared" ca="1" si="16"/>
        <v>120363.47321590083</v>
      </c>
      <c r="J147" s="530">
        <f t="shared" ca="1" si="18"/>
        <v>2525458.1424607649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2396039.546838575</v>
      </c>
      <c r="D148" s="516">
        <f t="shared" ca="1" si="12"/>
        <v>1807855.6496525381</v>
      </c>
      <c r="E148" s="516">
        <f t="shared" ca="1" si="13"/>
        <v>588183.89718603692</v>
      </c>
      <c r="F148" s="516">
        <f t="shared" ca="1" si="14"/>
        <v>333169782.19251329</v>
      </c>
      <c r="G148" s="517">
        <v>48161</v>
      </c>
      <c r="H148" s="516">
        <f t="shared" ca="1" si="15"/>
        <v>9039.2782482626899</v>
      </c>
      <c r="I148" s="518">
        <f t="shared" ca="1" si="16"/>
        <v>124157.96338536814</v>
      </c>
      <c r="J148" s="530">
        <f t="shared" ca="1" si="18"/>
        <v>2529236.7884722059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2396039.546838575</v>
      </c>
      <c r="D149" s="516">
        <f t="shared" ca="1" si="12"/>
        <v>1804669.6535427803</v>
      </c>
      <c r="E149" s="516">
        <f t="shared" ca="1" si="13"/>
        <v>591369.89329579473</v>
      </c>
      <c r="F149" s="516">
        <f t="shared" ca="1" si="14"/>
        <v>332578412.29921746</v>
      </c>
      <c r="G149" s="517">
        <v>48191</v>
      </c>
      <c r="H149" s="516">
        <f t="shared" ca="1" si="15"/>
        <v>9023.3482677139018</v>
      </c>
      <c r="I149" s="518">
        <f t="shared" ca="1" si="16"/>
        <v>119941.12158930478</v>
      </c>
      <c r="J149" s="530">
        <f t="shared" ca="1" si="18"/>
        <v>2525004.0166955939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2396039.546838575</v>
      </c>
      <c r="D150" s="516">
        <f t="shared" ca="1" si="12"/>
        <v>1801466.3999540946</v>
      </c>
      <c r="E150" s="516">
        <f t="shared" ca="1" si="13"/>
        <v>594573.14688448049</v>
      </c>
      <c r="F150" s="516">
        <f t="shared" ca="1" si="14"/>
        <v>331983839.15233296</v>
      </c>
      <c r="G150" s="517">
        <v>48222</v>
      </c>
      <c r="H150" s="516">
        <f t="shared" ca="1" si="15"/>
        <v>9007.331999770473</v>
      </c>
      <c r="I150" s="518">
        <f t="shared" ca="1" si="16"/>
        <v>123719.16937530888</v>
      </c>
      <c r="J150" s="530">
        <f t="shared" ca="1" si="18"/>
        <v>2528766.0482136542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2396039.546838575</v>
      </c>
      <c r="D151" s="516">
        <f t="shared" ca="1" si="12"/>
        <v>1798245.7954084703</v>
      </c>
      <c r="E151" s="516">
        <f t="shared" ca="1" si="13"/>
        <v>597793.75143010472</v>
      </c>
      <c r="F151" s="516">
        <f t="shared" ca="1" si="14"/>
        <v>331386045.40090287</v>
      </c>
      <c r="G151" s="517">
        <v>48253</v>
      </c>
      <c r="H151" s="516">
        <f t="shared" ca="1" si="15"/>
        <v>8991.2289770423522</v>
      </c>
      <c r="I151" s="518">
        <f t="shared" ca="1" si="16"/>
        <v>123497.98816466786</v>
      </c>
      <c r="J151" s="530">
        <f t="shared" ca="1" si="18"/>
        <v>2528528.7639802853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2396039.546838575</v>
      </c>
      <c r="D152" s="516">
        <f t="shared" ca="1" si="12"/>
        <v>1795007.7459215573</v>
      </c>
      <c r="E152" s="516">
        <f t="shared" ca="1" si="13"/>
        <v>601031.80091701774</v>
      </c>
      <c r="F152" s="516">
        <f t="shared" ca="1" si="14"/>
        <v>330785013.59998584</v>
      </c>
      <c r="G152" s="517">
        <v>48282</v>
      </c>
      <c r="H152" s="516">
        <f t="shared" ca="1" si="15"/>
        <v>8975.0387296077861</v>
      </c>
      <c r="I152" s="518">
        <f t="shared" ca="1" si="16"/>
        <v>115322.34379951419</v>
      </c>
      <c r="J152" s="530">
        <f t="shared" ca="1" si="18"/>
        <v>2520336.9293676969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2396039.546838575</v>
      </c>
      <c r="D153" s="516">
        <f t="shared" ca="1" si="12"/>
        <v>1791752.1569999233</v>
      </c>
      <c r="E153" s="516">
        <f t="shared" ca="1" si="13"/>
        <v>604287.38983865175</v>
      </c>
      <c r="F153" s="516">
        <f t="shared" ca="1" si="14"/>
        <v>330180726.2101472</v>
      </c>
      <c r="G153" s="517">
        <v>48313</v>
      </c>
      <c r="H153" s="516">
        <f t="shared" ca="1" si="15"/>
        <v>8958.7607849996166</v>
      </c>
      <c r="I153" s="518">
        <f t="shared" ca="1" si="16"/>
        <v>123052.02505919471</v>
      </c>
      <c r="J153" s="530">
        <f t="shared" ca="1" si="18"/>
        <v>2528050.3326827693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2396039.546838575</v>
      </c>
      <c r="D154" s="516">
        <f t="shared" ca="1" si="12"/>
        <v>1788478.9336382975</v>
      </c>
      <c r="E154" s="516">
        <f t="shared" ca="1" si="13"/>
        <v>607560.61320027756</v>
      </c>
      <c r="F154" s="516">
        <f t="shared" ca="1" si="14"/>
        <v>329573165.5969469</v>
      </c>
      <c r="G154" s="517">
        <v>48343</v>
      </c>
      <c r="H154" s="516">
        <f t="shared" ca="1" si="15"/>
        <v>8942.3946681914877</v>
      </c>
      <c r="I154" s="518">
        <f t="shared" ca="1" si="16"/>
        <v>118865.06143565298</v>
      </c>
      <c r="J154" s="530">
        <f t="shared" ca="1" si="18"/>
        <v>2523847.0029424196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2396039.546838575</v>
      </c>
      <c r="D155" s="516">
        <f t="shared" ca="1" si="12"/>
        <v>1785187.9803167956</v>
      </c>
      <c r="E155" s="516">
        <f t="shared" ca="1" si="13"/>
        <v>610851.5665217794</v>
      </c>
      <c r="F155" s="516">
        <f t="shared" ca="1" si="14"/>
        <v>328962314.03042513</v>
      </c>
      <c r="G155" s="517">
        <v>48374</v>
      </c>
      <c r="H155" s="516">
        <f t="shared" ca="1" si="15"/>
        <v>8925.939901583979</v>
      </c>
      <c r="I155" s="518">
        <f t="shared" ca="1" si="16"/>
        <v>122601.21760206424</v>
      </c>
      <c r="J155" s="530">
        <f t="shared" ca="1" si="18"/>
        <v>2527566.7043422232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2396039.546838575</v>
      </c>
      <c r="D156" s="516">
        <f t="shared" ca="1" si="12"/>
        <v>1781879.2009981361</v>
      </c>
      <c r="E156" s="516">
        <f t="shared" ca="1" si="13"/>
        <v>614160.34584043897</v>
      </c>
      <c r="F156" s="516">
        <f t="shared" ca="1" si="14"/>
        <v>328348153.68458468</v>
      </c>
      <c r="G156" s="517">
        <v>48404</v>
      </c>
      <c r="H156" s="516">
        <f t="shared" ca="1" si="15"/>
        <v>8909.39600499068</v>
      </c>
      <c r="I156" s="518">
        <f t="shared" ca="1" si="16"/>
        <v>118426.43305095303</v>
      </c>
      <c r="J156" s="530">
        <f t="shared" ca="1" si="18"/>
        <v>2523375.3758945186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2396039.546838575</v>
      </c>
      <c r="D157" s="516">
        <f t="shared" ca="1" si="12"/>
        <v>1778552.4991248336</v>
      </c>
      <c r="E157" s="516">
        <f t="shared" ca="1" si="13"/>
        <v>617487.04771374143</v>
      </c>
      <c r="F157" s="516">
        <f t="shared" ca="1" si="14"/>
        <v>327730666.63687092</v>
      </c>
      <c r="G157" s="517">
        <v>48435</v>
      </c>
      <c r="H157" s="516">
        <f t="shared" ca="1" si="15"/>
        <v>8892.7624956241689</v>
      </c>
      <c r="I157" s="518">
        <f t="shared" ca="1" si="16"/>
        <v>122145.51317066549</v>
      </c>
      <c r="J157" s="530">
        <f t="shared" ca="1" si="18"/>
        <v>2527077.822504865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2396039.546838575</v>
      </c>
      <c r="D158" s="516">
        <f t="shared" ca="1" si="12"/>
        <v>1775207.7776163842</v>
      </c>
      <c r="E158" s="516">
        <f t="shared" ca="1" si="13"/>
        <v>620831.76922219084</v>
      </c>
      <c r="F158" s="516">
        <f t="shared" ca="1" si="14"/>
        <v>327109834.86764872</v>
      </c>
      <c r="G158" s="517">
        <v>48466</v>
      </c>
      <c r="H158" s="516">
        <f t="shared" ca="1" si="15"/>
        <v>8876.038888081921</v>
      </c>
      <c r="I158" s="518">
        <f t="shared" ca="1" si="16"/>
        <v>121915.80798891596</v>
      </c>
      <c r="J158" s="530">
        <f t="shared" ca="1" si="18"/>
        <v>2526831.393715573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2396039.546838575</v>
      </c>
      <c r="D159" s="516">
        <f t="shared" ca="1" si="12"/>
        <v>1771844.9388664307</v>
      </c>
      <c r="E159" s="516">
        <f t="shared" ca="1" si="13"/>
        <v>624194.60797214438</v>
      </c>
      <c r="F159" s="516">
        <f t="shared" ca="1" si="14"/>
        <v>326485640.25967658</v>
      </c>
      <c r="G159" s="517">
        <v>48496</v>
      </c>
      <c r="H159" s="516">
        <f t="shared" ca="1" si="15"/>
        <v>8859.2246943321534</v>
      </c>
      <c r="I159" s="518">
        <f t="shared" ca="1" si="16"/>
        <v>117759.54055235353</v>
      </c>
      <c r="J159" s="530">
        <f t="shared" ca="1" si="18"/>
        <v>2522658.3120852606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2396039.546838575</v>
      </c>
      <c r="D160" s="516">
        <f t="shared" ca="1" si="12"/>
        <v>1768463.8847399149</v>
      </c>
      <c r="E160" s="516">
        <f t="shared" ca="1" si="13"/>
        <v>627575.66209866013</v>
      </c>
      <c r="F160" s="516">
        <f t="shared" ca="1" si="14"/>
        <v>325858064.59757793</v>
      </c>
      <c r="G160" s="517">
        <v>48527</v>
      </c>
      <c r="H160" s="516">
        <f t="shared" ca="1" si="15"/>
        <v>8842.3194236995751</v>
      </c>
      <c r="I160" s="518">
        <f t="shared" ca="1" si="16"/>
        <v>121452.65817659967</v>
      </c>
      <c r="J160" s="530">
        <f t="shared" ca="1" si="18"/>
        <v>2526334.5244388743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2396039.546838575</v>
      </c>
      <c r="D161" s="516">
        <f t="shared" ca="1" si="12"/>
        <v>1765064.5165702139</v>
      </c>
      <c r="E161" s="516">
        <f t="shared" ca="1" si="13"/>
        <v>630975.03026836109</v>
      </c>
      <c r="F161" s="516">
        <f t="shared" ca="1" si="14"/>
        <v>325227089.56730956</v>
      </c>
      <c r="G161" s="517">
        <v>48557</v>
      </c>
      <c r="H161" s="516">
        <f t="shared" ca="1" si="15"/>
        <v>8825.3225828510695</v>
      </c>
      <c r="I161" s="518">
        <f t="shared" ca="1" si="16"/>
        <v>117308.90325512804</v>
      </c>
      <c r="J161" s="530">
        <f t="shared" ca="1" si="18"/>
        <v>2522173.772676554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2396039.546838575</v>
      </c>
      <c r="D162" s="516">
        <f t="shared" ca="1" si="12"/>
        <v>1761646.7351562602</v>
      </c>
      <c r="E162" s="516">
        <f t="shared" ca="1" si="13"/>
        <v>634392.81168231484</v>
      </c>
      <c r="F162" s="516">
        <f t="shared" ca="1" si="14"/>
        <v>324592696.75562721</v>
      </c>
      <c r="G162" s="517">
        <v>48588</v>
      </c>
      <c r="H162" s="516">
        <f t="shared" ca="1" si="15"/>
        <v>8808.2336757813009</v>
      </c>
      <c r="I162" s="518">
        <f t="shared" ca="1" si="16"/>
        <v>120984.47731903914</v>
      </c>
      <c r="J162" s="530">
        <f t="shared" ca="1" si="18"/>
        <v>2525832.2578333952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2396039.546838575</v>
      </c>
      <c r="D163" s="516">
        <f t="shared" ca="1" si="12"/>
        <v>1758210.4407596474</v>
      </c>
      <c r="E163" s="516">
        <f t="shared" ca="1" si="13"/>
        <v>637829.10607892764</v>
      </c>
      <c r="F163" s="516">
        <f t="shared" ca="1" si="14"/>
        <v>323954867.64954829</v>
      </c>
      <c r="G163" s="517">
        <v>48619</v>
      </c>
      <c r="H163" s="516">
        <f t="shared" ca="1" si="15"/>
        <v>8791.0522037982373</v>
      </c>
      <c r="I163" s="518">
        <f t="shared" ca="1" si="16"/>
        <v>120748.48319309331</v>
      </c>
      <c r="J163" s="530">
        <f t="shared" ca="1" si="18"/>
        <v>2525579.0822354667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2396039.546838575</v>
      </c>
      <c r="D164" s="516">
        <f t="shared" ca="1" si="12"/>
        <v>1754755.53310172</v>
      </c>
      <c r="E164" s="516">
        <f t="shared" ca="1" si="13"/>
        <v>641284.01373685501</v>
      </c>
      <c r="F164" s="516">
        <f t="shared" ca="1" si="14"/>
        <v>323313583.63581145</v>
      </c>
      <c r="G164" s="517">
        <v>48647</v>
      </c>
      <c r="H164" s="516">
        <f t="shared" ca="1" si="15"/>
        <v>8773.7776655086</v>
      </c>
      <c r="I164" s="518">
        <f t="shared" ca="1" si="16"/>
        <v>108848.83553024822</v>
      </c>
      <c r="J164" s="530">
        <f t="shared" ca="1" si="18"/>
        <v>2513662.1600343315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2396039.546838575</v>
      </c>
      <c r="D165" s="516">
        <f t="shared" ca="1" si="12"/>
        <v>1751281.9113606454</v>
      </c>
      <c r="E165" s="516">
        <f t="shared" ca="1" si="13"/>
        <v>644757.63547792961</v>
      </c>
      <c r="F165" s="516">
        <f t="shared" ca="1" si="14"/>
        <v>322668826.00033355</v>
      </c>
      <c r="G165" s="517">
        <v>48678</v>
      </c>
      <c r="H165" s="516">
        <f t="shared" ca="1" si="15"/>
        <v>8756.409556803228</v>
      </c>
      <c r="I165" s="518">
        <f t="shared" ca="1" si="16"/>
        <v>120272.65311252185</v>
      </c>
      <c r="J165" s="530">
        <f t="shared" ca="1" si="18"/>
        <v>2525068.6095079002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2396039.546838575</v>
      </c>
      <c r="D166" s="516">
        <f t="shared" ca="1" si="12"/>
        <v>1747789.4741684734</v>
      </c>
      <c r="E166" s="516">
        <f t="shared" ca="1" si="13"/>
        <v>648250.07267010165</v>
      </c>
      <c r="F166" s="516">
        <f t="shared" ca="1" si="14"/>
        <v>322020575.92766345</v>
      </c>
      <c r="G166" s="517">
        <v>48708</v>
      </c>
      <c r="H166" s="516">
        <f t="shared" ca="1" si="15"/>
        <v>8738.9473708423666</v>
      </c>
      <c r="I166" s="518">
        <f t="shared" ca="1" si="16"/>
        <v>116160.77736012008</v>
      </c>
      <c r="J166" s="530">
        <f t="shared" ca="1" si="18"/>
        <v>2520939.2715695375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2396039.546838575</v>
      </c>
      <c r="D167" s="516">
        <f t="shared" ca="1" si="12"/>
        <v>1744278.1196081771</v>
      </c>
      <c r="E167" s="516">
        <f t="shared" ca="1" si="13"/>
        <v>651761.42723039794</v>
      </c>
      <c r="F167" s="516">
        <f t="shared" ca="1" si="14"/>
        <v>321368814.50043303</v>
      </c>
      <c r="G167" s="517">
        <v>48739</v>
      </c>
      <c r="H167" s="516">
        <f t="shared" ca="1" si="15"/>
        <v>8721.3905980408854</v>
      </c>
      <c r="I167" s="518">
        <f t="shared" ca="1" si="16"/>
        <v>119791.65424509079</v>
      </c>
      <c r="J167" s="530">
        <f t="shared" ca="1" si="18"/>
        <v>2524552.5916817067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2396039.546838575</v>
      </c>
      <c r="D168" s="516">
        <f t="shared" ca="1" si="12"/>
        <v>1740747.745210679</v>
      </c>
      <c r="E168" s="516">
        <f t="shared" ca="1" si="13"/>
        <v>655291.80162789603</v>
      </c>
      <c r="F168" s="516">
        <f t="shared" ca="1" si="14"/>
        <v>320713522.69880515</v>
      </c>
      <c r="G168" s="517">
        <v>48769</v>
      </c>
      <c r="H168" s="516">
        <f t="shared" ca="1" si="15"/>
        <v>8703.7387260533942</v>
      </c>
      <c r="I168" s="518">
        <f t="shared" ca="1" si="16"/>
        <v>115692.77322015587</v>
      </c>
      <c r="J168" s="530">
        <f t="shared" ca="1" si="18"/>
        <v>2520436.0587847843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2396039.546838575</v>
      </c>
      <c r="D169" s="516">
        <f t="shared" ca="1" si="12"/>
        <v>1737198.2479518612</v>
      </c>
      <c r="E169" s="516">
        <f t="shared" ca="1" si="13"/>
        <v>658841.2988867138</v>
      </c>
      <c r="F169" s="516">
        <f t="shared" ca="1" si="14"/>
        <v>320054681.39991844</v>
      </c>
      <c r="G169" s="517">
        <v>48800</v>
      </c>
      <c r="H169" s="516">
        <f t="shared" ca="1" si="15"/>
        <v>8685.9912397593071</v>
      </c>
      <c r="I169" s="518">
        <f t="shared" ca="1" si="16"/>
        <v>119305.4304439555</v>
      </c>
      <c r="J169" s="530">
        <f t="shared" ca="1" si="18"/>
        <v>2524030.9685222898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2396039.546838575</v>
      </c>
      <c r="D170" s="516">
        <f t="shared" ca="1" si="12"/>
        <v>1733629.5242495583</v>
      </c>
      <c r="E170" s="516">
        <f t="shared" ca="1" si="13"/>
        <v>662410.02258901671</v>
      </c>
      <c r="F170" s="516">
        <f t="shared" ca="1" si="14"/>
        <v>319392271.37732941</v>
      </c>
      <c r="G170" s="517">
        <v>48831</v>
      </c>
      <c r="H170" s="516">
        <f t="shared" ca="1" si="15"/>
        <v>8668.1476212477919</v>
      </c>
      <c r="I170" s="518">
        <f t="shared" ca="1" si="16"/>
        <v>119060.34148076964</v>
      </c>
      <c r="J170" s="530">
        <f t="shared" ca="1" si="18"/>
        <v>2523768.0359405926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2396039.546838575</v>
      </c>
      <c r="D171" s="516">
        <f t="shared" ca="1" si="12"/>
        <v>1730041.4699605342</v>
      </c>
      <c r="E171" s="516">
        <f t="shared" ca="1" si="13"/>
        <v>665998.0768780408</v>
      </c>
      <c r="F171" s="516">
        <f t="shared" ca="1" si="14"/>
        <v>318726273.3004514</v>
      </c>
      <c r="G171" s="517">
        <v>48861</v>
      </c>
      <c r="H171" s="516">
        <f t="shared" ca="1" si="15"/>
        <v>8650.2073498026712</v>
      </c>
      <c r="I171" s="518">
        <f t="shared" ca="1" si="16"/>
        <v>114981.21769583857</v>
      </c>
      <c r="J171" s="530">
        <f t="shared" ca="1" si="18"/>
        <v>2519670.9718842166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2396039.546838575</v>
      </c>
      <c r="D172" s="516">
        <f t="shared" ca="1" si="12"/>
        <v>1726433.9803774452</v>
      </c>
      <c r="E172" s="516">
        <f t="shared" ca="1" si="13"/>
        <v>669605.56646112981</v>
      </c>
      <c r="F172" s="516">
        <f t="shared" ca="1" si="14"/>
        <v>318056667.73399025</v>
      </c>
      <c r="G172" s="517">
        <v>48892</v>
      </c>
      <c r="H172" s="516">
        <f t="shared" ca="1" si="15"/>
        <v>8632.1699018872259</v>
      </c>
      <c r="I172" s="518">
        <f t="shared" ca="1" si="16"/>
        <v>118566.17366776791</v>
      </c>
      <c r="J172" s="530">
        <f t="shared" ca="1" si="18"/>
        <v>2523237.8904082305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2396039.546838575</v>
      </c>
      <c r="D173" s="516">
        <f t="shared" ca="1" si="12"/>
        <v>1722806.9502257805</v>
      </c>
      <c r="E173" s="516">
        <f t="shared" ca="1" si="13"/>
        <v>673232.59661279456</v>
      </c>
      <c r="F173" s="516">
        <f t="shared" ca="1" si="14"/>
        <v>317383435.13737744</v>
      </c>
      <c r="G173" s="517">
        <v>48922</v>
      </c>
      <c r="H173" s="516">
        <f t="shared" ca="1" si="15"/>
        <v>8614.0347511289019</v>
      </c>
      <c r="I173" s="518">
        <f t="shared" ca="1" si="16"/>
        <v>114500.40038423648</v>
      </c>
      <c r="J173" s="530">
        <f t="shared" ca="1" si="18"/>
        <v>2519153.9819739405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2396039.546838575</v>
      </c>
      <c r="D174" s="516">
        <f t="shared" ca="1" si="12"/>
        <v>1719160.2736607946</v>
      </c>
      <c r="E174" s="516">
        <f t="shared" ca="1" si="13"/>
        <v>676879.27317778044</v>
      </c>
      <c r="F174" s="516">
        <f t="shared" ca="1" si="14"/>
        <v>316706555.86419964</v>
      </c>
      <c r="G174" s="517">
        <v>48953</v>
      </c>
      <c r="H174" s="516">
        <f t="shared" ca="1" si="15"/>
        <v>8595.8013683039735</v>
      </c>
      <c r="I174" s="518">
        <f t="shared" ca="1" si="16"/>
        <v>118066.63787110439</v>
      </c>
      <c r="J174" s="530">
        <f t="shared" ca="1" si="18"/>
        <v>2522701.9860779834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2396039.546838575</v>
      </c>
      <c r="D175" s="516">
        <f t="shared" ca="1" si="12"/>
        <v>1715493.8442644149</v>
      </c>
      <c r="E175" s="516">
        <f t="shared" ca="1" si="13"/>
        <v>680545.70257416018</v>
      </c>
      <c r="F175" s="516">
        <f t="shared" ca="1" si="14"/>
        <v>316026010.1616255</v>
      </c>
      <c r="G175" s="517">
        <v>48984</v>
      </c>
      <c r="H175" s="516">
        <f t="shared" ca="1" si="15"/>
        <v>8577.4692213220751</v>
      </c>
      <c r="I175" s="518">
        <f t="shared" ca="1" si="16"/>
        <v>117814.83878148225</v>
      </c>
      <c r="J175" s="530">
        <f t="shared" ca="1" si="18"/>
        <v>2522431.854841379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2396039.546838575</v>
      </c>
      <c r="D176" s="516">
        <f t="shared" ref="D176:D239" ca="1" si="20">+F175*(($H$6/100)/$H$9)</f>
        <v>1711807.5550421383</v>
      </c>
      <c r="E176" s="516">
        <f t="shared" ref="E176:E239" ca="1" si="21">+C176-D176</f>
        <v>684231.99179643672</v>
      </c>
      <c r="F176" s="516">
        <f t="shared" ref="F176:F239" ca="1" si="22">IF(F175&lt;1,0,+F175-E176)</f>
        <v>315341778.16982907</v>
      </c>
      <c r="G176" s="517">
        <v>49012</v>
      </c>
      <c r="H176" s="516">
        <f t="shared" ref="H176:H239" ca="1" si="23">+D176*$H$7/100</f>
        <v>8559.0377752106924</v>
      </c>
      <c r="I176" s="518">
        <f t="shared" ref="I176:I239" ca="1" si="24">+F175*$R$41*O176</f>
        <v>106184.73941430615</v>
      </c>
      <c r="J176" s="530">
        <f t="shared" ca="1" si="18"/>
        <v>2510783.324028092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2396039.546838575</v>
      </c>
      <c r="D177" s="516">
        <f t="shared" ca="1" si="20"/>
        <v>1708101.2984199075</v>
      </c>
      <c r="E177" s="516">
        <f t="shared" ca="1" si="21"/>
        <v>687938.24841866759</v>
      </c>
      <c r="F177" s="516">
        <f t="shared" ca="1" si="22"/>
        <v>314653839.92141038</v>
      </c>
      <c r="G177" s="517">
        <v>49043</v>
      </c>
      <c r="H177" s="516">
        <f t="shared" ca="1" si="23"/>
        <v>8540.5064920995374</v>
      </c>
      <c r="I177" s="518">
        <f t="shared" ca="1" si="24"/>
        <v>117307.14147917641</v>
      </c>
      <c r="J177" s="530">
        <f t="shared" ref="J177:J240" ca="1" si="26">+C177+H177+I177</f>
        <v>2521887.1948098512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2396039.546838575</v>
      </c>
      <c r="D178" s="516">
        <f t="shared" ca="1" si="20"/>
        <v>1704374.966240973</v>
      </c>
      <c r="E178" s="516">
        <f t="shared" ca="1" si="21"/>
        <v>691664.58059760206</v>
      </c>
      <c r="F178" s="516">
        <f t="shared" ca="1" si="22"/>
        <v>313962175.3408128</v>
      </c>
      <c r="G178" s="517">
        <v>49073</v>
      </c>
      <c r="H178" s="516">
        <f t="shared" ca="1" si="23"/>
        <v>8521.8748312048647</v>
      </c>
      <c r="I178" s="518">
        <f t="shared" ca="1" si="24"/>
        <v>113275.38237170773</v>
      </c>
      <c r="J178" s="530">
        <f t="shared" ca="1" si="26"/>
        <v>2517836.8040414876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2396039.546838575</v>
      </c>
      <c r="D179" s="516">
        <f t="shared" ca="1" si="20"/>
        <v>1700628.449762736</v>
      </c>
      <c r="E179" s="516">
        <f t="shared" ca="1" si="21"/>
        <v>695411.09707583906</v>
      </c>
      <c r="F179" s="516">
        <f t="shared" ca="1" si="22"/>
        <v>313266764.24373698</v>
      </c>
      <c r="G179" s="517">
        <v>49104</v>
      </c>
      <c r="H179" s="516">
        <f t="shared" ca="1" si="23"/>
        <v>8503.1422488136795</v>
      </c>
      <c r="I179" s="518">
        <f t="shared" ca="1" si="24"/>
        <v>116793.92922678235</v>
      </c>
      <c r="J179" s="530">
        <f t="shared" ca="1" si="26"/>
        <v>2521336.6183141707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2396039.546838575</v>
      </c>
      <c r="D180" s="516">
        <f t="shared" ca="1" si="20"/>
        <v>1696861.6396535754</v>
      </c>
      <c r="E180" s="516">
        <f t="shared" ca="1" si="21"/>
        <v>699177.90718499967</v>
      </c>
      <c r="F180" s="516">
        <f t="shared" ca="1" si="22"/>
        <v>312567586.33655196</v>
      </c>
      <c r="G180" s="517">
        <v>49134</v>
      </c>
      <c r="H180" s="516">
        <f t="shared" ca="1" si="23"/>
        <v>8484.3081982678777</v>
      </c>
      <c r="I180" s="518">
        <f t="shared" ca="1" si="24"/>
        <v>112776.0351277453</v>
      </c>
      <c r="J180" s="530">
        <f t="shared" ca="1" si="26"/>
        <v>2517299.8901645886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2396039.546838575</v>
      </c>
      <c r="D181" s="516">
        <f t="shared" ca="1" si="20"/>
        <v>1693074.4259896565</v>
      </c>
      <c r="E181" s="516">
        <f t="shared" ca="1" si="21"/>
        <v>702965.12084891857</v>
      </c>
      <c r="F181" s="516">
        <f t="shared" ca="1" si="22"/>
        <v>311864621.21570307</v>
      </c>
      <c r="G181" s="517">
        <v>49165</v>
      </c>
      <c r="H181" s="516">
        <f t="shared" ca="1" si="23"/>
        <v>8465.3721299482822</v>
      </c>
      <c r="I181" s="518">
        <f t="shared" ca="1" si="24"/>
        <v>116275.14211719732</v>
      </c>
      <c r="J181" s="530">
        <f t="shared" ca="1" si="26"/>
        <v>2520780.0610857205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2396039.546838575</v>
      </c>
      <c r="D182" s="516">
        <f t="shared" ca="1" si="20"/>
        <v>1689266.6982517249</v>
      </c>
      <c r="E182" s="516">
        <f t="shared" ca="1" si="21"/>
        <v>706772.8485868501</v>
      </c>
      <c r="F182" s="516">
        <f t="shared" ca="1" si="22"/>
        <v>311157848.36711621</v>
      </c>
      <c r="G182" s="517">
        <v>49196</v>
      </c>
      <c r="H182" s="516">
        <f t="shared" ca="1" si="23"/>
        <v>8446.3334912586251</v>
      </c>
      <c r="I182" s="518">
        <f t="shared" ca="1" si="24"/>
        <v>116013.63909224153</v>
      </c>
      <c r="J182" s="530">
        <f t="shared" ca="1" si="26"/>
        <v>2520499.5194220752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2396039.546838575</v>
      </c>
      <c r="D183" s="516">
        <f t="shared" ca="1" si="20"/>
        <v>1685438.3453218795</v>
      </c>
      <c r="E183" s="516">
        <f t="shared" ca="1" si="21"/>
        <v>710601.20151669555</v>
      </c>
      <c r="F183" s="516">
        <f t="shared" ca="1" si="22"/>
        <v>310447247.16559952</v>
      </c>
      <c r="G183" s="517">
        <v>49226</v>
      </c>
      <c r="H183" s="516">
        <f t="shared" ca="1" si="23"/>
        <v>8427.1917266093969</v>
      </c>
      <c r="I183" s="518">
        <f t="shared" ca="1" si="24"/>
        <v>112016.82541216182</v>
      </c>
      <c r="J183" s="530">
        <f t="shared" ca="1" si="26"/>
        <v>2516483.5639773463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2396039.546838575</v>
      </c>
      <c r="D184" s="516">
        <f t="shared" ca="1" si="20"/>
        <v>1681589.2554803309</v>
      </c>
      <c r="E184" s="516">
        <f t="shared" ca="1" si="21"/>
        <v>714450.29135824414</v>
      </c>
      <c r="F184" s="516">
        <f t="shared" ca="1" si="22"/>
        <v>309732796.87424129</v>
      </c>
      <c r="G184" s="517">
        <v>49257</v>
      </c>
      <c r="H184" s="516">
        <f t="shared" ca="1" si="23"/>
        <v>8407.9462774016538</v>
      </c>
      <c r="I184" s="518">
        <f t="shared" ca="1" si="24"/>
        <v>115486.37594560301</v>
      </c>
      <c r="J184" s="530">
        <f t="shared" ca="1" si="26"/>
        <v>2519933.8690615799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2396039.546838575</v>
      </c>
      <c r="D185" s="516">
        <f t="shared" ca="1" si="20"/>
        <v>1677719.3164021403</v>
      </c>
      <c r="E185" s="516">
        <f t="shared" ca="1" si="21"/>
        <v>718320.23043643474</v>
      </c>
      <c r="F185" s="516">
        <f t="shared" ca="1" si="22"/>
        <v>309014476.64380485</v>
      </c>
      <c r="G185" s="517">
        <v>49287</v>
      </c>
      <c r="H185" s="516">
        <f t="shared" ca="1" si="23"/>
        <v>8388.5965820107012</v>
      </c>
      <c r="I185" s="518">
        <f t="shared" ca="1" si="24"/>
        <v>111503.80687472686</v>
      </c>
      <c r="J185" s="530">
        <f t="shared" ca="1" si="26"/>
        <v>2515931.9502953128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2396039.546838575</v>
      </c>
      <c r="D186" s="516">
        <f t="shared" ca="1" si="20"/>
        <v>1673828.415153943</v>
      </c>
      <c r="E186" s="516">
        <f t="shared" ca="1" si="21"/>
        <v>722211.13168463204</v>
      </c>
      <c r="F186" s="516">
        <f t="shared" ca="1" si="22"/>
        <v>308292265.51212019</v>
      </c>
      <c r="G186" s="517">
        <v>49318</v>
      </c>
      <c r="H186" s="516">
        <f t="shared" ca="1" si="23"/>
        <v>8369.1420757697142</v>
      </c>
      <c r="I186" s="518">
        <f t="shared" ca="1" si="24"/>
        <v>114953.3853114954</v>
      </c>
      <c r="J186" s="530">
        <f t="shared" ca="1" si="26"/>
        <v>2519362.0742258402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2396039.546838575</v>
      </c>
      <c r="D187" s="516">
        <f t="shared" ca="1" si="20"/>
        <v>1669916.4381906511</v>
      </c>
      <c r="E187" s="516">
        <f t="shared" ca="1" si="21"/>
        <v>726123.10864792392</v>
      </c>
      <c r="F187" s="516">
        <f t="shared" ca="1" si="22"/>
        <v>307566142.40347224</v>
      </c>
      <c r="G187" s="517">
        <v>49349</v>
      </c>
      <c r="H187" s="516">
        <f t="shared" ca="1" si="23"/>
        <v>8349.5821909532551</v>
      </c>
      <c r="I187" s="518">
        <f t="shared" ca="1" si="24"/>
        <v>114684.7227705087</v>
      </c>
      <c r="J187" s="530">
        <f t="shared" ca="1" si="26"/>
        <v>2519073.8518000371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2396039.546838575</v>
      </c>
      <c r="D188" s="516">
        <f t="shared" ca="1" si="20"/>
        <v>1665983.2713521414</v>
      </c>
      <c r="E188" s="516">
        <f t="shared" ca="1" si="21"/>
        <v>730056.27548643365</v>
      </c>
      <c r="F188" s="516">
        <f t="shared" ca="1" si="22"/>
        <v>306836086.12798584</v>
      </c>
      <c r="G188" s="517">
        <v>49377</v>
      </c>
      <c r="H188" s="516">
        <f t="shared" ca="1" si="23"/>
        <v>8329.9163567607065</v>
      </c>
      <c r="I188" s="518">
        <f t="shared" ca="1" si="24"/>
        <v>103342.22384756667</v>
      </c>
      <c r="J188" s="530">
        <f t="shared" ca="1" si="26"/>
        <v>2507711.6870429022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2396039.546838575</v>
      </c>
      <c r="D189" s="516">
        <f t="shared" ca="1" si="20"/>
        <v>1662028.7998599233</v>
      </c>
      <c r="E189" s="516">
        <f t="shared" ca="1" si="21"/>
        <v>734010.74697865173</v>
      </c>
      <c r="F189" s="516">
        <f t="shared" ca="1" si="22"/>
        <v>306102075.38100719</v>
      </c>
      <c r="G189" s="517">
        <v>49408</v>
      </c>
      <c r="H189" s="516">
        <f t="shared" ca="1" si="23"/>
        <v>8310.1439992996166</v>
      </c>
      <c r="I189" s="518">
        <f t="shared" ca="1" si="24"/>
        <v>114143.02403961071</v>
      </c>
      <c r="J189" s="530">
        <f t="shared" ca="1" si="26"/>
        <v>2518492.7148774853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2396039.546838575</v>
      </c>
      <c r="D190" s="516">
        <f t="shared" ca="1" si="20"/>
        <v>1658052.9083137889</v>
      </c>
      <c r="E190" s="516">
        <f t="shared" ca="1" si="21"/>
        <v>737986.6385247861</v>
      </c>
      <c r="F190" s="516">
        <f t="shared" ca="1" si="22"/>
        <v>305364088.74248242</v>
      </c>
      <c r="G190" s="517">
        <v>49438</v>
      </c>
      <c r="H190" s="516">
        <f t="shared" ca="1" si="23"/>
        <v>8290.264541568944</v>
      </c>
      <c r="I190" s="518">
        <f t="shared" ca="1" si="24"/>
        <v>110196.74713716257</v>
      </c>
      <c r="J190" s="530">
        <f t="shared" ca="1" si="26"/>
        <v>2514526.5585173066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2396039.546838575</v>
      </c>
      <c r="D191" s="516">
        <f t="shared" ca="1" si="20"/>
        <v>1654055.4806884464</v>
      </c>
      <c r="E191" s="516">
        <f t="shared" ca="1" si="21"/>
        <v>741984.06615012861</v>
      </c>
      <c r="F191" s="516">
        <f t="shared" ca="1" si="22"/>
        <v>304622104.67633229</v>
      </c>
      <c r="G191" s="517">
        <v>49469</v>
      </c>
      <c r="H191" s="516">
        <f t="shared" ca="1" si="23"/>
        <v>8270.2774034422328</v>
      </c>
      <c r="I191" s="518">
        <f t="shared" ca="1" si="24"/>
        <v>113595.44101220345</v>
      </c>
      <c r="J191" s="530">
        <f t="shared" ca="1" si="26"/>
        <v>2517905.2652542205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2396039.546838575</v>
      </c>
      <c r="D192" s="516">
        <f t="shared" ca="1" si="20"/>
        <v>1650036.4003301333</v>
      </c>
      <c r="E192" s="516">
        <f t="shared" ca="1" si="21"/>
        <v>746003.14650844177</v>
      </c>
      <c r="F192" s="516">
        <f t="shared" ca="1" si="22"/>
        <v>303876101.52982384</v>
      </c>
      <c r="G192" s="517">
        <v>49499</v>
      </c>
      <c r="H192" s="516">
        <f t="shared" ca="1" si="23"/>
        <v>8250.1820016506663</v>
      </c>
      <c r="I192" s="518">
        <f t="shared" ca="1" si="24"/>
        <v>109663.9576834796</v>
      </c>
      <c r="J192" s="530">
        <f t="shared" ca="1" si="26"/>
        <v>2513953.6865237053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2396039.546838575</v>
      </c>
      <c r="D193" s="516">
        <f t="shared" ca="1" si="20"/>
        <v>1645995.5499532125</v>
      </c>
      <c r="E193" s="516">
        <f t="shared" ca="1" si="21"/>
        <v>750043.99688536255</v>
      </c>
      <c r="F193" s="516">
        <f t="shared" ca="1" si="22"/>
        <v>303126057.53293848</v>
      </c>
      <c r="G193" s="517">
        <v>49530</v>
      </c>
      <c r="H193" s="516">
        <f t="shared" ca="1" si="23"/>
        <v>8229.9777497660616</v>
      </c>
      <c r="I193" s="518">
        <f t="shared" ca="1" si="24"/>
        <v>113041.90976909446</v>
      </c>
      <c r="J193" s="530">
        <f t="shared" ca="1" si="26"/>
        <v>2517311.4343574354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2396039.546838575</v>
      </c>
      <c r="D194" s="516">
        <f t="shared" ca="1" si="20"/>
        <v>1641932.8116367501</v>
      </c>
      <c r="E194" s="516">
        <f t="shared" ca="1" si="21"/>
        <v>754106.73520182492</v>
      </c>
      <c r="F194" s="516">
        <f t="shared" ca="1" si="22"/>
        <v>302371950.79773664</v>
      </c>
      <c r="G194" s="517">
        <v>49561</v>
      </c>
      <c r="H194" s="516">
        <f t="shared" ca="1" si="23"/>
        <v>8209.664058183751</v>
      </c>
      <c r="I194" s="518">
        <f t="shared" ca="1" si="24"/>
        <v>112762.8934022531</v>
      </c>
      <c r="J194" s="530">
        <f t="shared" ca="1" si="26"/>
        <v>2517012.1042990121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2396039.546838575</v>
      </c>
      <c r="D195" s="516">
        <f t="shared" ca="1" si="20"/>
        <v>1637848.0668210736</v>
      </c>
      <c r="E195" s="516">
        <f t="shared" ca="1" si="21"/>
        <v>758191.4800175014</v>
      </c>
      <c r="F195" s="516">
        <f t="shared" ca="1" si="22"/>
        <v>301613759.31771916</v>
      </c>
      <c r="G195" s="517">
        <v>49591</v>
      </c>
      <c r="H195" s="516">
        <f t="shared" ca="1" si="23"/>
        <v>8189.2403341053687</v>
      </c>
      <c r="I195" s="518">
        <f t="shared" ca="1" si="24"/>
        <v>108853.90228718518</v>
      </c>
      <c r="J195" s="530">
        <f t="shared" ca="1" si="26"/>
        <v>2513082.6894598654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2396039.546838575</v>
      </c>
      <c r="D196" s="516">
        <f t="shared" ca="1" si="20"/>
        <v>1633741.1963043122</v>
      </c>
      <c r="E196" s="516">
        <f t="shared" ca="1" si="21"/>
        <v>762298.35053426283</v>
      </c>
      <c r="F196" s="516">
        <f t="shared" ca="1" si="22"/>
        <v>300851460.9671849</v>
      </c>
      <c r="G196" s="517">
        <v>49622</v>
      </c>
      <c r="H196" s="516">
        <f t="shared" ca="1" si="23"/>
        <v>8168.7059815215607</v>
      </c>
      <c r="I196" s="518">
        <f t="shared" ca="1" si="24"/>
        <v>112200.31846619151</v>
      </c>
      <c r="J196" s="530">
        <f t="shared" ca="1" si="26"/>
        <v>2516408.5712862881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2396039.546838575</v>
      </c>
      <c r="D197" s="516">
        <f t="shared" ca="1" si="20"/>
        <v>1629612.0802389183</v>
      </c>
      <c r="E197" s="516">
        <f t="shared" ca="1" si="21"/>
        <v>766427.46659965673</v>
      </c>
      <c r="F197" s="516">
        <f t="shared" ca="1" si="22"/>
        <v>300085033.50058526</v>
      </c>
      <c r="G197" s="517">
        <v>49652</v>
      </c>
      <c r="H197" s="516">
        <f t="shared" ca="1" si="23"/>
        <v>8148.0604011945916</v>
      </c>
      <c r="I197" s="518">
        <f t="shared" ca="1" si="24"/>
        <v>108306.52594818655</v>
      </c>
      <c r="J197" s="530">
        <f t="shared" ca="1" si="26"/>
        <v>2512494.1331879562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2396039.546838575</v>
      </c>
      <c r="D198" s="516">
        <f t="shared" ca="1" si="20"/>
        <v>1625460.5981281702</v>
      </c>
      <c r="E198" s="516">
        <f t="shared" ca="1" si="21"/>
        <v>770578.9487104048</v>
      </c>
      <c r="F198" s="516">
        <f t="shared" ca="1" si="22"/>
        <v>299314454.55187488</v>
      </c>
      <c r="G198" s="517">
        <v>49683</v>
      </c>
      <c r="H198" s="516">
        <f t="shared" ca="1" si="23"/>
        <v>8127.302990640851</v>
      </c>
      <c r="I198" s="518">
        <f t="shared" ca="1" si="24"/>
        <v>111631.63246221771</v>
      </c>
      <c r="J198" s="530">
        <f t="shared" ca="1" si="26"/>
        <v>2515798.482291434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2396039.546838575</v>
      </c>
      <c r="D199" s="516">
        <f t="shared" ca="1" si="20"/>
        <v>1621286.6288226556</v>
      </c>
      <c r="E199" s="516">
        <f t="shared" ca="1" si="21"/>
        <v>774752.91801591939</v>
      </c>
      <c r="F199" s="516">
        <f t="shared" ca="1" si="22"/>
        <v>298539701.63385898</v>
      </c>
      <c r="G199" s="517">
        <v>49714</v>
      </c>
      <c r="H199" s="516">
        <f t="shared" ca="1" si="23"/>
        <v>8106.4331441132781</v>
      </c>
      <c r="I199" s="518">
        <f t="shared" ca="1" si="24"/>
        <v>111344.97709329745</v>
      </c>
      <c r="J199" s="530">
        <f t="shared" ca="1" si="26"/>
        <v>2515490.9570759856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2396039.546838575</v>
      </c>
      <c r="D200" s="516">
        <f t="shared" ca="1" si="20"/>
        <v>1617090.0505167362</v>
      </c>
      <c r="E200" s="516">
        <f t="shared" ca="1" si="21"/>
        <v>778949.49632183881</v>
      </c>
      <c r="F200" s="516">
        <f t="shared" ca="1" si="22"/>
        <v>297760752.13753712</v>
      </c>
      <c r="G200" s="517">
        <v>49743</v>
      </c>
      <c r="H200" s="516">
        <f t="shared" ca="1" si="23"/>
        <v>8085.4502525836815</v>
      </c>
      <c r="I200" s="518">
        <f t="shared" ca="1" si="24"/>
        <v>103891.81616858291</v>
      </c>
      <c r="J200" s="530">
        <f t="shared" ca="1" si="26"/>
        <v>2508016.8132597418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2396039.546838575</v>
      </c>
      <c r="D201" s="516">
        <f t="shared" ca="1" si="20"/>
        <v>1612870.7407449929</v>
      </c>
      <c r="E201" s="516">
        <f t="shared" ca="1" si="21"/>
        <v>783168.80609358218</v>
      </c>
      <c r="F201" s="516">
        <f t="shared" ca="1" si="22"/>
        <v>296977583.33144355</v>
      </c>
      <c r="G201" s="517">
        <v>49774</v>
      </c>
      <c r="H201" s="516">
        <f t="shared" ca="1" si="23"/>
        <v>8064.3537037249644</v>
      </c>
      <c r="I201" s="518">
        <f t="shared" ca="1" si="24"/>
        <v>110766.99979516379</v>
      </c>
      <c r="J201" s="530">
        <f t="shared" ca="1" si="26"/>
        <v>2514870.9003374642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2396039.546838575</v>
      </c>
      <c r="D202" s="516">
        <f t="shared" ca="1" si="20"/>
        <v>1608628.5763786526</v>
      </c>
      <c r="E202" s="516">
        <f t="shared" ca="1" si="21"/>
        <v>787410.97045992245</v>
      </c>
      <c r="F202" s="516">
        <f t="shared" ca="1" si="22"/>
        <v>296190172.36098361</v>
      </c>
      <c r="G202" s="517">
        <v>49804</v>
      </c>
      <c r="H202" s="516">
        <f t="shared" ca="1" si="23"/>
        <v>8043.1428818932627</v>
      </c>
      <c r="I202" s="518">
        <f t="shared" ca="1" si="24"/>
        <v>106911.92999931966</v>
      </c>
      <c r="J202" s="530">
        <f t="shared" ca="1" si="26"/>
        <v>2510994.619719788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2396039.546838575</v>
      </c>
      <c r="D203" s="516">
        <f t="shared" ca="1" si="20"/>
        <v>1604363.4336219947</v>
      </c>
      <c r="E203" s="516">
        <f t="shared" ca="1" si="21"/>
        <v>791676.11321658036</v>
      </c>
      <c r="F203" s="516">
        <f t="shared" ca="1" si="22"/>
        <v>295398496.24776703</v>
      </c>
      <c r="G203" s="517">
        <v>49835</v>
      </c>
      <c r="H203" s="516">
        <f t="shared" ca="1" si="23"/>
        <v>8021.8171681099739</v>
      </c>
      <c r="I203" s="518">
        <f t="shared" ca="1" si="24"/>
        <v>110182.74411828589</v>
      </c>
      <c r="J203" s="530">
        <f t="shared" ca="1" si="26"/>
        <v>2514244.1081249709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2396039.546838575</v>
      </c>
      <c r="D204" s="516">
        <f t="shared" ca="1" si="20"/>
        <v>1600075.1880087382</v>
      </c>
      <c r="E204" s="516">
        <f t="shared" ca="1" si="21"/>
        <v>795964.35882983683</v>
      </c>
      <c r="F204" s="516">
        <f t="shared" ca="1" si="22"/>
        <v>294602531.88893718</v>
      </c>
      <c r="G204" s="517">
        <v>49865</v>
      </c>
      <c r="H204" s="516">
        <f t="shared" ca="1" si="23"/>
        <v>8000.3759400436911</v>
      </c>
      <c r="I204" s="518">
        <f t="shared" ca="1" si="24"/>
        <v>106343.45864919612</v>
      </c>
      <c r="J204" s="530">
        <f t="shared" ca="1" si="26"/>
        <v>2510383.3814278147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2396039.546838575</v>
      </c>
      <c r="D205" s="516">
        <f t="shared" ca="1" si="20"/>
        <v>1595763.7143984097</v>
      </c>
      <c r="E205" s="516">
        <f t="shared" ca="1" si="21"/>
        <v>800275.83244016534</v>
      </c>
      <c r="F205" s="516">
        <f t="shared" ca="1" si="22"/>
        <v>293802256.05649704</v>
      </c>
      <c r="G205" s="517">
        <v>49896</v>
      </c>
      <c r="H205" s="516">
        <f t="shared" ca="1" si="23"/>
        <v>7978.8185719920484</v>
      </c>
      <c r="I205" s="518">
        <f t="shared" ca="1" si="24"/>
        <v>109592.14186268461</v>
      </c>
      <c r="J205" s="530">
        <f t="shared" ca="1" si="26"/>
        <v>2513610.5072732517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2396039.546838575</v>
      </c>
      <c r="D206" s="516">
        <f t="shared" ca="1" si="20"/>
        <v>1591428.8869726923</v>
      </c>
      <c r="E206" s="516">
        <f t="shared" ca="1" si="21"/>
        <v>804610.65986588271</v>
      </c>
      <c r="F206" s="516">
        <f t="shared" ca="1" si="22"/>
        <v>292997645.39663118</v>
      </c>
      <c r="G206" s="517">
        <v>49927</v>
      </c>
      <c r="H206" s="516">
        <f t="shared" ca="1" si="23"/>
        <v>7957.1444348634614</v>
      </c>
      <c r="I206" s="518">
        <f t="shared" ca="1" si="24"/>
        <v>109294.43925301688</v>
      </c>
      <c r="J206" s="530">
        <f t="shared" ca="1" si="26"/>
        <v>2513291.1305264551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2396039.546838575</v>
      </c>
      <c r="D207" s="516">
        <f t="shared" ca="1" si="20"/>
        <v>1587070.5792317523</v>
      </c>
      <c r="E207" s="516">
        <f t="shared" ca="1" si="21"/>
        <v>808968.96760682273</v>
      </c>
      <c r="F207" s="516">
        <f t="shared" ca="1" si="22"/>
        <v>292188676.42902434</v>
      </c>
      <c r="G207" s="517">
        <v>49957</v>
      </c>
      <c r="H207" s="516">
        <f t="shared" ca="1" si="23"/>
        <v>7935.3528961587617</v>
      </c>
      <c r="I207" s="518">
        <f t="shared" ca="1" si="24"/>
        <v>105479.15234278722</v>
      </c>
      <c r="J207" s="530">
        <f t="shared" ca="1" si="26"/>
        <v>2509454.0520775206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2396039.546838575</v>
      </c>
      <c r="D208" s="516">
        <f t="shared" ca="1" si="20"/>
        <v>1582688.6639905486</v>
      </c>
      <c r="E208" s="516">
        <f t="shared" ca="1" si="21"/>
        <v>813350.88284802646</v>
      </c>
      <c r="F208" s="516">
        <f t="shared" ca="1" si="22"/>
        <v>291375325.54617631</v>
      </c>
      <c r="G208" s="517">
        <v>49988</v>
      </c>
      <c r="H208" s="516">
        <f t="shared" ca="1" si="23"/>
        <v>7913.443319952743</v>
      </c>
      <c r="I208" s="518">
        <f t="shared" ca="1" si="24"/>
        <v>108694.18763159703</v>
      </c>
      <c r="J208" s="530">
        <f t="shared" ca="1" si="26"/>
        <v>2512647.1777901244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2396039.546838575</v>
      </c>
      <c r="D209" s="516">
        <f t="shared" ca="1" si="20"/>
        <v>1578283.0133751219</v>
      </c>
      <c r="E209" s="516">
        <f t="shared" ca="1" si="21"/>
        <v>817756.53346345318</v>
      </c>
      <c r="F209" s="516">
        <f t="shared" ca="1" si="22"/>
        <v>290557569.01271284</v>
      </c>
      <c r="G209" s="517">
        <v>50018</v>
      </c>
      <c r="H209" s="516">
        <f t="shared" ca="1" si="23"/>
        <v>7891.4150668756092</v>
      </c>
      <c r="I209" s="518">
        <f t="shared" ca="1" si="24"/>
        <v>104895.11719662347</v>
      </c>
      <c r="J209" s="530">
        <f t="shared" ca="1" si="26"/>
        <v>2508826.0791020738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2396039.546838575</v>
      </c>
      <c r="D210" s="516">
        <f t="shared" ca="1" si="20"/>
        <v>1573853.4988188613</v>
      </c>
      <c r="E210" s="516">
        <f t="shared" ca="1" si="21"/>
        <v>822186.04801971372</v>
      </c>
      <c r="F210" s="516">
        <f t="shared" ca="1" si="22"/>
        <v>289735382.96469313</v>
      </c>
      <c r="G210" s="517">
        <v>50049</v>
      </c>
      <c r="H210" s="516">
        <f t="shared" ca="1" si="23"/>
        <v>7869.267494094307</v>
      </c>
      <c r="I210" s="518">
        <f t="shared" ca="1" si="24"/>
        <v>108087.41567272916</v>
      </c>
      <c r="J210" s="530">
        <f t="shared" ca="1" si="26"/>
        <v>2511996.2300053984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2396039.546838575</v>
      </c>
      <c r="D211" s="516">
        <f t="shared" ca="1" si="20"/>
        <v>1569399.9910587545</v>
      </c>
      <c r="E211" s="516">
        <f t="shared" ca="1" si="21"/>
        <v>826639.55577982054</v>
      </c>
      <c r="F211" s="516">
        <f t="shared" ca="1" si="22"/>
        <v>288908743.40891331</v>
      </c>
      <c r="G211" s="517">
        <v>50080</v>
      </c>
      <c r="H211" s="516">
        <f t="shared" ca="1" si="23"/>
        <v>7846.9999552937725</v>
      </c>
      <c r="I211" s="518">
        <f t="shared" ca="1" si="24"/>
        <v>107781.56246286584</v>
      </c>
      <c r="J211" s="530">
        <f t="shared" ca="1" si="26"/>
        <v>2511668.1092567346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2396039.546838575</v>
      </c>
      <c r="D212" s="516">
        <f t="shared" ca="1" si="20"/>
        <v>1564922.3601316139</v>
      </c>
      <c r="E212" s="516">
        <f t="shared" ca="1" si="21"/>
        <v>831117.18670696113</v>
      </c>
      <c r="F212" s="516">
        <f t="shared" ca="1" si="22"/>
        <v>288077626.22220635</v>
      </c>
      <c r="G212" s="517">
        <v>50108</v>
      </c>
      <c r="H212" s="516">
        <f t="shared" ca="1" si="23"/>
        <v>7824.6118006580691</v>
      </c>
      <c r="I212" s="518">
        <f t="shared" ca="1" si="24"/>
        <v>97073.337785394862</v>
      </c>
      <c r="J212" s="530">
        <f t="shared" ca="1" si="26"/>
        <v>2500937.496424628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2396039.546838575</v>
      </c>
      <c r="D213" s="516">
        <f t="shared" ca="1" si="20"/>
        <v>1560420.4753702844</v>
      </c>
      <c r="E213" s="516">
        <f t="shared" ca="1" si="21"/>
        <v>835619.07146829064</v>
      </c>
      <c r="F213" s="516">
        <f t="shared" ca="1" si="22"/>
        <v>287242007.15073806</v>
      </c>
      <c r="G213" s="517">
        <v>50139</v>
      </c>
      <c r="H213" s="516">
        <f t="shared" ca="1" si="23"/>
        <v>7802.1023768514224</v>
      </c>
      <c r="I213" s="518">
        <f t="shared" ca="1" si="24"/>
        <v>107164.87695466075</v>
      </c>
      <c r="J213" s="530">
        <f t="shared" ca="1" si="26"/>
        <v>2511006.526170087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2396039.546838575</v>
      </c>
      <c r="D214" s="516">
        <f t="shared" ca="1" si="20"/>
        <v>1555894.2053998313</v>
      </c>
      <c r="E214" s="516">
        <f t="shared" ca="1" si="21"/>
        <v>840145.34143874375</v>
      </c>
      <c r="F214" s="516">
        <f t="shared" ca="1" si="22"/>
        <v>286401861.80929929</v>
      </c>
      <c r="G214" s="517">
        <v>50169</v>
      </c>
      <c r="H214" s="516">
        <f t="shared" ca="1" si="23"/>
        <v>7779.4710269991565</v>
      </c>
      <c r="I214" s="518">
        <f t="shared" ca="1" si="24"/>
        <v>103407.1225742657</v>
      </c>
      <c r="J214" s="530">
        <f t="shared" ca="1" si="26"/>
        <v>2507226.1404398396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2396039.546838575</v>
      </c>
      <c r="D215" s="516">
        <f t="shared" ca="1" si="20"/>
        <v>1551343.4181337045</v>
      </c>
      <c r="E215" s="516">
        <f t="shared" ca="1" si="21"/>
        <v>844696.12870487059</v>
      </c>
      <c r="F215" s="516">
        <f t="shared" ca="1" si="22"/>
        <v>285557165.68059444</v>
      </c>
      <c r="G215" s="517">
        <v>50200</v>
      </c>
      <c r="H215" s="516">
        <f t="shared" ca="1" si="23"/>
        <v>7756.7170906685224</v>
      </c>
      <c r="I215" s="518">
        <f t="shared" ca="1" si="24"/>
        <v>106541.49259305932</v>
      </c>
      <c r="J215" s="530">
        <f t="shared" ca="1" si="26"/>
        <v>2510337.756522303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2396039.546838575</v>
      </c>
      <c r="D216" s="516">
        <f t="shared" ca="1" si="20"/>
        <v>1546767.9807698866</v>
      </c>
      <c r="E216" s="516">
        <f t="shared" ca="1" si="21"/>
        <v>849271.56606868841</v>
      </c>
      <c r="F216" s="516">
        <f t="shared" ca="1" si="22"/>
        <v>284707894.11452574</v>
      </c>
      <c r="G216" s="517">
        <v>50230</v>
      </c>
      <c r="H216" s="516">
        <f t="shared" ca="1" si="23"/>
        <v>7733.8399038494335</v>
      </c>
      <c r="I216" s="518">
        <f t="shared" ca="1" si="24"/>
        <v>102800.57964501399</v>
      </c>
      <c r="J216" s="530">
        <f t="shared" ca="1" si="26"/>
        <v>2506573.9663874386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2396039.546838575</v>
      </c>
      <c r="D217" s="516">
        <f t="shared" ca="1" si="20"/>
        <v>1542167.7597870145</v>
      </c>
      <c r="E217" s="516">
        <f t="shared" ca="1" si="21"/>
        <v>853871.78705156059</v>
      </c>
      <c r="F217" s="516">
        <f t="shared" ca="1" si="22"/>
        <v>283854022.32747418</v>
      </c>
      <c r="G217" s="517">
        <v>50261</v>
      </c>
      <c r="H217" s="516">
        <f t="shared" ca="1" si="23"/>
        <v>7710.8387989350722</v>
      </c>
      <c r="I217" s="518">
        <f t="shared" ca="1" si="24"/>
        <v>105911.33661060357</v>
      </c>
      <c r="J217" s="530">
        <f t="shared" ca="1" si="26"/>
        <v>2509661.7222481137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2396039.546838575</v>
      </c>
      <c r="D218" s="516">
        <f t="shared" ca="1" si="20"/>
        <v>1537542.6209404853</v>
      </c>
      <c r="E218" s="516">
        <f t="shared" ca="1" si="21"/>
        <v>858496.92589808977</v>
      </c>
      <c r="F218" s="516">
        <f t="shared" ca="1" si="22"/>
        <v>282995525.4015761</v>
      </c>
      <c r="G218" s="517">
        <v>50292</v>
      </c>
      <c r="H218" s="516">
        <f t="shared" ca="1" si="23"/>
        <v>7687.7131047024268</v>
      </c>
      <c r="I218" s="518">
        <f t="shared" ca="1" si="24"/>
        <v>105593.69630582037</v>
      </c>
      <c r="J218" s="530">
        <f t="shared" ca="1" si="26"/>
        <v>2509320.9562490978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2396039.546838575</v>
      </c>
      <c r="D219" s="516">
        <f t="shared" ca="1" si="20"/>
        <v>1532892.4292585372</v>
      </c>
      <c r="E219" s="516">
        <f t="shared" ca="1" si="21"/>
        <v>863147.1175800378</v>
      </c>
      <c r="F219" s="516">
        <f t="shared" ca="1" si="22"/>
        <v>282132378.28399605</v>
      </c>
      <c r="G219" s="517">
        <v>50322</v>
      </c>
      <c r="H219" s="516">
        <f t="shared" ca="1" si="23"/>
        <v>7664.4621462926862</v>
      </c>
      <c r="I219" s="518">
        <f t="shared" ca="1" si="24"/>
        <v>101878.38914456738</v>
      </c>
      <c r="J219" s="530">
        <f t="shared" ca="1" si="26"/>
        <v>2505582.3981294353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2396039.546838575</v>
      </c>
      <c r="D220" s="516">
        <f t="shared" ca="1" si="20"/>
        <v>1528217.0490383119</v>
      </c>
      <c r="E220" s="516">
        <f t="shared" ca="1" si="21"/>
        <v>867822.49780026311</v>
      </c>
      <c r="F220" s="516">
        <f t="shared" ca="1" si="22"/>
        <v>281264555.78619576</v>
      </c>
      <c r="G220" s="517">
        <v>50353</v>
      </c>
      <c r="H220" s="516">
        <f t="shared" ca="1" si="23"/>
        <v>7641.0852451915598</v>
      </c>
      <c r="I220" s="518">
        <f t="shared" ca="1" si="24"/>
        <v>104953.24472164652</v>
      </c>
      <c r="J220" s="530">
        <f t="shared" ca="1" si="26"/>
        <v>2508633.876805413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2396039.546838575</v>
      </c>
      <c r="D221" s="516">
        <f t="shared" ca="1" si="20"/>
        <v>1523516.3438418938</v>
      </c>
      <c r="E221" s="516">
        <f t="shared" ca="1" si="21"/>
        <v>872523.20299668121</v>
      </c>
      <c r="F221" s="516">
        <f t="shared" ca="1" si="22"/>
        <v>280392032.58319908</v>
      </c>
      <c r="G221" s="517">
        <v>50383</v>
      </c>
      <c r="H221" s="516">
        <f t="shared" ca="1" si="23"/>
        <v>7617.5817192094692</v>
      </c>
      <c r="I221" s="518">
        <f t="shared" ca="1" si="24"/>
        <v>101255.24008303047</v>
      </c>
      <c r="J221" s="530">
        <f t="shared" ca="1" si="26"/>
        <v>2504912.3686408149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2396039.546838575</v>
      </c>
      <c r="D222" s="516">
        <f t="shared" ca="1" si="20"/>
        <v>1518790.1764923285</v>
      </c>
      <c r="E222" s="516">
        <f t="shared" ca="1" si="21"/>
        <v>877249.37034624652</v>
      </c>
      <c r="F222" s="516">
        <f t="shared" ca="1" si="22"/>
        <v>279514783.21285284</v>
      </c>
      <c r="G222" s="517">
        <v>50414</v>
      </c>
      <c r="H222" s="516">
        <f t="shared" ca="1" si="23"/>
        <v>7593.9508824616423</v>
      </c>
      <c r="I222" s="518">
        <f t="shared" ca="1" si="24"/>
        <v>104305.83612095004</v>
      </c>
      <c r="J222" s="530">
        <f t="shared" ca="1" si="26"/>
        <v>2507939.333841987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2396039.546838575</v>
      </c>
      <c r="D223" s="516">
        <f t="shared" ca="1" si="20"/>
        <v>1514038.4090696196</v>
      </c>
      <c r="E223" s="516">
        <f t="shared" ca="1" si="21"/>
        <v>882001.13776895544</v>
      </c>
      <c r="F223" s="516">
        <f t="shared" ca="1" si="22"/>
        <v>278632782.07508385</v>
      </c>
      <c r="G223" s="517">
        <v>50445</v>
      </c>
      <c r="H223" s="516">
        <f t="shared" ca="1" si="23"/>
        <v>7570.192045348098</v>
      </c>
      <c r="I223" s="518">
        <f t="shared" ca="1" si="24"/>
        <v>103979.49935518124</v>
      </c>
      <c r="J223" s="530">
        <f t="shared" ca="1" si="26"/>
        <v>2507589.2382391044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2396039.546838575</v>
      </c>
      <c r="D224" s="516">
        <f t="shared" ca="1" si="20"/>
        <v>1509260.9029067042</v>
      </c>
      <c r="E224" s="516">
        <f t="shared" ca="1" si="21"/>
        <v>886778.64393187081</v>
      </c>
      <c r="F224" s="516">
        <f t="shared" ca="1" si="22"/>
        <v>277746003.43115199</v>
      </c>
      <c r="G224" s="517">
        <v>50473</v>
      </c>
      <c r="H224" s="516">
        <f t="shared" ca="1" si="23"/>
        <v>7546.3045145335209</v>
      </c>
      <c r="I224" s="518">
        <f t="shared" ca="1" si="24"/>
        <v>93620.614777228155</v>
      </c>
      <c r="J224" s="530">
        <f t="shared" ca="1" si="26"/>
        <v>2497206.4661303367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2396039.546838575</v>
      </c>
      <c r="D225" s="516">
        <f t="shared" ca="1" si="20"/>
        <v>1504457.5185854067</v>
      </c>
      <c r="E225" s="516">
        <f t="shared" ca="1" si="21"/>
        <v>891582.02825316833</v>
      </c>
      <c r="F225" s="516">
        <f t="shared" ca="1" si="22"/>
        <v>276854421.40289879</v>
      </c>
      <c r="G225" s="517">
        <v>50504</v>
      </c>
      <c r="H225" s="516">
        <f t="shared" ca="1" si="23"/>
        <v>7522.287592927034</v>
      </c>
      <c r="I225" s="518">
        <f t="shared" ca="1" si="24"/>
        <v>103321.51327638853</v>
      </c>
      <c r="J225" s="530">
        <f t="shared" ca="1" si="26"/>
        <v>2506883.3477078904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2396039.546838575</v>
      </c>
      <c r="D226" s="516">
        <f t="shared" ca="1" si="20"/>
        <v>1499628.1159323684</v>
      </c>
      <c r="E226" s="516">
        <f t="shared" ca="1" si="21"/>
        <v>896411.4309062066</v>
      </c>
      <c r="F226" s="516">
        <f t="shared" ca="1" si="22"/>
        <v>275958009.97199255</v>
      </c>
      <c r="G226" s="517">
        <v>50534</v>
      </c>
      <c r="H226" s="516">
        <f t="shared" ca="1" si="23"/>
        <v>7498.1405796618419</v>
      </c>
      <c r="I226" s="518">
        <f t="shared" ca="1" si="24"/>
        <v>99667.591705043553</v>
      </c>
      <c r="J226" s="530">
        <f t="shared" ca="1" si="26"/>
        <v>2503205.2791232802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2396039.546838575</v>
      </c>
      <c r="D227" s="516">
        <f t="shared" ca="1" si="20"/>
        <v>1494772.5540149596</v>
      </c>
      <c r="E227" s="516">
        <f t="shared" ca="1" si="21"/>
        <v>901266.99282361544</v>
      </c>
      <c r="F227" s="516">
        <f t="shared" ca="1" si="22"/>
        <v>275056742.97916895</v>
      </c>
      <c r="G227" s="517">
        <v>50565</v>
      </c>
      <c r="H227" s="516">
        <f t="shared" ca="1" si="23"/>
        <v>7473.8627700747984</v>
      </c>
      <c r="I227" s="518">
        <f t="shared" ca="1" si="24"/>
        <v>102656.37970958122</v>
      </c>
      <c r="J227" s="530">
        <f t="shared" ca="1" si="26"/>
        <v>2506169.7893182314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2396039.546838575</v>
      </c>
      <c r="D228" s="516">
        <f t="shared" ca="1" si="20"/>
        <v>1489890.6911371653</v>
      </c>
      <c r="E228" s="516">
        <f t="shared" ca="1" si="21"/>
        <v>906148.85570140975</v>
      </c>
      <c r="F228" s="516">
        <f t="shared" ca="1" si="22"/>
        <v>274150594.12346756</v>
      </c>
      <c r="G228" s="517">
        <v>50595</v>
      </c>
      <c r="H228" s="516">
        <f t="shared" ca="1" si="23"/>
        <v>7449.4534556858262</v>
      </c>
      <c r="I228" s="518">
        <f t="shared" ca="1" si="24"/>
        <v>99020.427472500814</v>
      </c>
      <c r="J228" s="530">
        <f t="shared" ca="1" si="26"/>
        <v>2502509.4277667613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2396039.546838575</v>
      </c>
      <c r="D229" s="516">
        <f t="shared" ca="1" si="20"/>
        <v>1484982.3848354493</v>
      </c>
      <c r="E229" s="516">
        <f t="shared" ca="1" si="21"/>
        <v>911057.16200312576</v>
      </c>
      <c r="F229" s="516">
        <f t="shared" ca="1" si="22"/>
        <v>273239536.96146446</v>
      </c>
      <c r="G229" s="517">
        <v>50626</v>
      </c>
      <c r="H229" s="516">
        <f t="shared" ca="1" si="23"/>
        <v>7424.911924177246</v>
      </c>
      <c r="I229" s="518">
        <f t="shared" ca="1" si="24"/>
        <v>101984.02101392993</v>
      </c>
      <c r="J229" s="530">
        <f t="shared" ca="1" si="26"/>
        <v>2505448.4797766823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2396039.546838575</v>
      </c>
      <c r="D230" s="516">
        <f t="shared" ca="1" si="20"/>
        <v>1480047.4918745991</v>
      </c>
      <c r="E230" s="516">
        <f t="shared" ca="1" si="21"/>
        <v>915992.05496397591</v>
      </c>
      <c r="F230" s="516">
        <f t="shared" ca="1" si="22"/>
        <v>272323544.90650052</v>
      </c>
      <c r="G230" s="517">
        <v>50657</v>
      </c>
      <c r="H230" s="516">
        <f t="shared" ca="1" si="23"/>
        <v>7400.2374593729955</v>
      </c>
      <c r="I230" s="518">
        <f t="shared" ca="1" si="24"/>
        <v>101645.10774966478</v>
      </c>
      <c r="J230" s="530">
        <f t="shared" ca="1" si="26"/>
        <v>2505084.8920476129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2396039.546838575</v>
      </c>
      <c r="D231" s="516">
        <f t="shared" ca="1" si="20"/>
        <v>1475085.8682435446</v>
      </c>
      <c r="E231" s="516">
        <f t="shared" ca="1" si="21"/>
        <v>920953.67859503045</v>
      </c>
      <c r="F231" s="516">
        <f t="shared" ca="1" si="22"/>
        <v>271402591.22790551</v>
      </c>
      <c r="G231" s="517">
        <v>50687</v>
      </c>
      <c r="H231" s="516">
        <f t="shared" ca="1" si="23"/>
        <v>7375.429341217723</v>
      </c>
      <c r="I231" s="518">
        <f t="shared" ca="1" si="24"/>
        <v>98036.476166340173</v>
      </c>
      <c r="J231" s="530">
        <f t="shared" ca="1" si="26"/>
        <v>2501451.4523461326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2396039.546838575</v>
      </c>
      <c r="D232" s="516">
        <f t="shared" ca="1" si="20"/>
        <v>1470097.369151155</v>
      </c>
      <c r="E232" s="516">
        <f t="shared" ca="1" si="21"/>
        <v>925942.17768742004</v>
      </c>
      <c r="F232" s="516">
        <f t="shared" ca="1" si="22"/>
        <v>270476649.05021811</v>
      </c>
      <c r="G232" s="517">
        <v>50718</v>
      </c>
      <c r="H232" s="516">
        <f t="shared" ca="1" si="23"/>
        <v>7350.486845755775</v>
      </c>
      <c r="I232" s="518">
        <f t="shared" ca="1" si="24"/>
        <v>100961.76393678084</v>
      </c>
      <c r="J232" s="530">
        <f t="shared" ca="1" si="26"/>
        <v>2504351.7976211119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2396039.546838575</v>
      </c>
      <c r="D233" s="516">
        <f t="shared" ca="1" si="20"/>
        <v>1465081.8490220148</v>
      </c>
      <c r="E233" s="516">
        <f t="shared" ca="1" si="21"/>
        <v>930957.69781656028</v>
      </c>
      <c r="F233" s="516">
        <f t="shared" ca="1" si="22"/>
        <v>269545691.35240155</v>
      </c>
      <c r="G233" s="517">
        <v>50748</v>
      </c>
      <c r="H233" s="516">
        <f t="shared" ca="1" si="23"/>
        <v>7325.4092451100742</v>
      </c>
      <c r="I233" s="518">
        <f t="shared" ca="1" si="24"/>
        <v>97371.593658078506</v>
      </c>
      <c r="J233" s="530">
        <f t="shared" ca="1" si="26"/>
        <v>2500736.5497417636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2396039.546838575</v>
      </c>
      <c r="D234" s="516">
        <f t="shared" ca="1" si="20"/>
        <v>1460039.1614921752</v>
      </c>
      <c r="E234" s="516">
        <f t="shared" ca="1" si="21"/>
        <v>936000.38534639985</v>
      </c>
      <c r="F234" s="516">
        <f t="shared" ca="1" si="22"/>
        <v>268609690.96705514</v>
      </c>
      <c r="G234" s="517">
        <v>50779</v>
      </c>
      <c r="H234" s="516">
        <f t="shared" ca="1" si="23"/>
        <v>7300.1958074608756</v>
      </c>
      <c r="I234" s="518">
        <f t="shared" ca="1" si="24"/>
        <v>100270.99718309336</v>
      </c>
      <c r="J234" s="530">
        <f t="shared" ca="1" si="26"/>
        <v>2503610.7398291291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2396039.546838575</v>
      </c>
      <c r="D235" s="516">
        <f t="shared" ca="1" si="20"/>
        <v>1454969.159404882</v>
      </c>
      <c r="E235" s="516">
        <f t="shared" ca="1" si="21"/>
        <v>941070.38743369305</v>
      </c>
      <c r="F235" s="516">
        <f t="shared" ca="1" si="22"/>
        <v>267668620.57962143</v>
      </c>
      <c r="G235" s="517">
        <v>50810</v>
      </c>
      <c r="H235" s="516">
        <f t="shared" ca="1" si="23"/>
        <v>7274.8457970244099</v>
      </c>
      <c r="I235" s="518">
        <f t="shared" ca="1" si="24"/>
        <v>99922.805039744504</v>
      </c>
      <c r="J235" s="530">
        <f t="shared" ca="1" si="26"/>
        <v>2503237.1976753436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2396039.546838575</v>
      </c>
      <c r="D236" s="516">
        <f t="shared" ca="1" si="20"/>
        <v>1449871.6948062829</v>
      </c>
      <c r="E236" s="516">
        <f t="shared" ca="1" si="21"/>
        <v>946167.85203229217</v>
      </c>
      <c r="F236" s="516">
        <f t="shared" ca="1" si="22"/>
        <v>266722452.72758913</v>
      </c>
      <c r="G236" s="517">
        <v>50838</v>
      </c>
      <c r="H236" s="516">
        <f t="shared" ca="1" si="23"/>
        <v>7249.3584740314145</v>
      </c>
      <c r="I236" s="518">
        <f t="shared" ca="1" si="24"/>
        <v>89936.656514752787</v>
      </c>
      <c r="J236" s="530">
        <f t="shared" ca="1" si="26"/>
        <v>2493225.5618273593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2396039.546838575</v>
      </c>
      <c r="D237" s="516">
        <f t="shared" ca="1" si="20"/>
        <v>1444746.6189411078</v>
      </c>
      <c r="E237" s="516">
        <f t="shared" ca="1" si="21"/>
        <v>951292.92789746728</v>
      </c>
      <c r="F237" s="516">
        <f t="shared" ca="1" si="22"/>
        <v>265771159.79969168</v>
      </c>
      <c r="G237" s="517">
        <v>50869</v>
      </c>
      <c r="H237" s="516">
        <f t="shared" ca="1" si="23"/>
        <v>7223.7330947055389</v>
      </c>
      <c r="I237" s="518">
        <f t="shared" ca="1" si="24"/>
        <v>99220.752414663148</v>
      </c>
      <c r="J237" s="530">
        <f t="shared" ca="1" si="26"/>
        <v>2502484.0323479441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2396039.546838575</v>
      </c>
      <c r="D238" s="516">
        <f t="shared" ca="1" si="20"/>
        <v>1439593.7822483301</v>
      </c>
      <c r="E238" s="516">
        <f t="shared" ca="1" si="21"/>
        <v>956445.76459024497</v>
      </c>
      <c r="F238" s="516">
        <f t="shared" ca="1" si="22"/>
        <v>264814714.03510144</v>
      </c>
      <c r="G238" s="517">
        <v>50899</v>
      </c>
      <c r="H238" s="516">
        <f t="shared" ca="1" si="23"/>
        <v>7197.9689112416499</v>
      </c>
      <c r="I238" s="518">
        <f t="shared" ca="1" si="24"/>
        <v>95677.617527888986</v>
      </c>
      <c r="J238" s="530">
        <f t="shared" ca="1" si="26"/>
        <v>2498915.1332777059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2396039.546838575</v>
      </c>
      <c r="D239" s="516">
        <f t="shared" ca="1" si="20"/>
        <v>1434413.0343567994</v>
      </c>
      <c r="E239" s="516">
        <f t="shared" ca="1" si="21"/>
        <v>961626.5124817756</v>
      </c>
      <c r="F239" s="516">
        <f t="shared" ca="1" si="22"/>
        <v>263853087.52261966</v>
      </c>
      <c r="G239" s="517">
        <v>50930</v>
      </c>
      <c r="H239" s="516">
        <f t="shared" ca="1" si="23"/>
        <v>7172.0651717839974</v>
      </c>
      <c r="I239" s="518">
        <f t="shared" ca="1" si="24"/>
        <v>98511.073621057716</v>
      </c>
      <c r="J239" s="530">
        <f t="shared" ca="1" si="26"/>
        <v>2501722.6856314167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2396039.546838575</v>
      </c>
      <c r="D240" s="516">
        <f t="shared" ref="D240:D303" ca="1" si="28">+F239*(($H$6/100)/$H$9)</f>
        <v>1429204.2240808567</v>
      </c>
      <c r="E240" s="516">
        <f t="shared" ref="E240:E303" ca="1" si="29">+C240-D240</f>
        <v>966835.32275771839</v>
      </c>
      <c r="F240" s="516">
        <f t="shared" ref="F240:F303" ca="1" si="30">IF(F239&lt;1,0,+F239-E240)</f>
        <v>262886252.19986194</v>
      </c>
      <c r="G240" s="517">
        <v>50960</v>
      </c>
      <c r="H240" s="516">
        <f t="shared" ref="H240:H303" ca="1" si="31">+D240*$H$7/100</f>
        <v>7146.0211204042835</v>
      </c>
      <c r="I240" s="518">
        <f t="shared" ref="I240:I303" ca="1" si="32">+F239*$R$41*O240</f>
        <v>94987.111508143076</v>
      </c>
      <c r="J240" s="530">
        <f t="shared" ca="1" si="26"/>
        <v>2498172.6794671225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2396039.546838575</v>
      </c>
      <c r="D241" s="516">
        <f t="shared" ca="1" si="28"/>
        <v>1423967.1994159189</v>
      </c>
      <c r="E241" s="516">
        <f t="shared" ca="1" si="29"/>
        <v>972072.34742265614</v>
      </c>
      <c r="F241" s="516">
        <f t="shared" ca="1" si="30"/>
        <v>261914179.85243928</v>
      </c>
      <c r="G241" s="517">
        <v>50991</v>
      </c>
      <c r="H241" s="516">
        <f t="shared" ca="1" si="31"/>
        <v>7119.8359970795946</v>
      </c>
      <c r="I241" s="518">
        <f t="shared" ca="1" si="32"/>
        <v>97793.685818348633</v>
      </c>
      <c r="J241" s="530">
        <f t="shared" ref="J241:J304" ca="1" si="34">+C241+H241+I241</f>
        <v>2500953.0686540031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2396039.546838575</v>
      </c>
      <c r="D242" s="516">
        <f t="shared" ca="1" si="28"/>
        <v>1418701.8075340462</v>
      </c>
      <c r="E242" s="516">
        <f t="shared" ca="1" si="29"/>
        <v>977337.7393045288</v>
      </c>
      <c r="F242" s="516">
        <f t="shared" ca="1" si="30"/>
        <v>260936842.11313474</v>
      </c>
      <c r="G242" s="517">
        <v>51022</v>
      </c>
      <c r="H242" s="516">
        <f t="shared" ca="1" si="31"/>
        <v>7093.509037670231</v>
      </c>
      <c r="I242" s="518">
        <f t="shared" ca="1" si="32"/>
        <v>97432.074905107394</v>
      </c>
      <c r="J242" s="530">
        <f t="shared" ca="1" si="34"/>
        <v>2500565.1307813525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2396039.546838575</v>
      </c>
      <c r="D243" s="516">
        <f t="shared" ca="1" si="28"/>
        <v>1413407.8947794798</v>
      </c>
      <c r="E243" s="516">
        <f t="shared" ca="1" si="29"/>
        <v>982631.65205909521</v>
      </c>
      <c r="F243" s="516">
        <f t="shared" ca="1" si="30"/>
        <v>259954210.46107563</v>
      </c>
      <c r="G243" s="517">
        <v>51052</v>
      </c>
      <c r="H243" s="516">
        <f t="shared" ca="1" si="31"/>
        <v>7067.0394738973991</v>
      </c>
      <c r="I243" s="518">
        <f t="shared" ca="1" si="32"/>
        <v>93937.2631607285</v>
      </c>
      <c r="J243" s="530">
        <f t="shared" ca="1" si="34"/>
        <v>2497043.8494732007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2396039.546838575</v>
      </c>
      <c r="D244" s="516">
        <f t="shared" ca="1" si="28"/>
        <v>1408085.3066641598</v>
      </c>
      <c r="E244" s="516">
        <f t="shared" ca="1" si="29"/>
        <v>987954.24017441529</v>
      </c>
      <c r="F244" s="516">
        <f t="shared" ca="1" si="30"/>
        <v>258966256.22090122</v>
      </c>
      <c r="G244" s="517">
        <v>51083</v>
      </c>
      <c r="H244" s="516">
        <f t="shared" ca="1" si="31"/>
        <v>7040.4265333207986</v>
      </c>
      <c r="I244" s="518">
        <f t="shared" ca="1" si="32"/>
        <v>96702.966291520119</v>
      </c>
      <c r="J244" s="530">
        <f t="shared" ca="1" si="34"/>
        <v>2499782.9396634162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2396039.546838575</v>
      </c>
      <c r="D245" s="516">
        <f t="shared" ca="1" si="28"/>
        <v>1402733.8878632151</v>
      </c>
      <c r="E245" s="516">
        <f t="shared" ca="1" si="29"/>
        <v>993305.65897535998</v>
      </c>
      <c r="F245" s="516">
        <f t="shared" ca="1" si="30"/>
        <v>257972950.56192586</v>
      </c>
      <c r="G245" s="517">
        <v>51113</v>
      </c>
      <c r="H245" s="516">
        <f t="shared" ca="1" si="31"/>
        <v>7013.6694393160751</v>
      </c>
      <c r="I245" s="518">
        <f t="shared" ca="1" si="32"/>
        <v>93227.852239524422</v>
      </c>
      <c r="J245" s="530">
        <f t="shared" ca="1" si="34"/>
        <v>2496281.0685174158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2396039.546838575</v>
      </c>
      <c r="D246" s="516">
        <f t="shared" ca="1" si="28"/>
        <v>1397353.4822104317</v>
      </c>
      <c r="E246" s="516">
        <f t="shared" ca="1" si="29"/>
        <v>998686.06462814333</v>
      </c>
      <c r="F246" s="516">
        <f t="shared" ca="1" si="30"/>
        <v>256974264.4972977</v>
      </c>
      <c r="G246" s="517">
        <v>51144</v>
      </c>
      <c r="H246" s="516">
        <f t="shared" ca="1" si="31"/>
        <v>6986.7674110521584</v>
      </c>
      <c r="I246" s="518">
        <f t="shared" ca="1" si="32"/>
        <v>95965.937609036409</v>
      </c>
      <c r="J246" s="530">
        <f t="shared" ca="1" si="34"/>
        <v>2498992.2518586637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2396039.546838575</v>
      </c>
      <c r="D247" s="516">
        <f t="shared" ca="1" si="28"/>
        <v>1391943.9326936959</v>
      </c>
      <c r="E247" s="516">
        <f t="shared" ca="1" si="29"/>
        <v>1004095.6141448792</v>
      </c>
      <c r="F247" s="516">
        <f t="shared" ca="1" si="30"/>
        <v>255970168.88315281</v>
      </c>
      <c r="G247" s="517">
        <v>51175</v>
      </c>
      <c r="H247" s="516">
        <f t="shared" ca="1" si="31"/>
        <v>6959.7196634684797</v>
      </c>
      <c r="I247" s="518">
        <f t="shared" ca="1" si="32"/>
        <v>95594.426392994734</v>
      </c>
      <c r="J247" s="530">
        <f t="shared" ca="1" si="34"/>
        <v>2498593.6928950385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2396039.546838575</v>
      </c>
      <c r="D248" s="516">
        <f t="shared" ca="1" si="28"/>
        <v>1386505.0814504111</v>
      </c>
      <c r="E248" s="516">
        <f t="shared" ca="1" si="29"/>
        <v>1009534.4653881639</v>
      </c>
      <c r="F248" s="516">
        <f t="shared" ca="1" si="30"/>
        <v>254960634.41776466</v>
      </c>
      <c r="G248" s="517">
        <v>51204</v>
      </c>
      <c r="H248" s="516">
        <f t="shared" ca="1" si="31"/>
        <v>6932.5254072520556</v>
      </c>
      <c r="I248" s="518">
        <f t="shared" ca="1" si="32"/>
        <v>89077.618771337176</v>
      </c>
      <c r="J248" s="530">
        <f t="shared" ca="1" si="34"/>
        <v>2492049.6910171639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2396039.546838575</v>
      </c>
      <c r="D249" s="516">
        <f t="shared" ca="1" si="28"/>
        <v>1381036.769762892</v>
      </c>
      <c r="E249" s="516">
        <f t="shared" ca="1" si="29"/>
        <v>1015002.777075683</v>
      </c>
      <c r="F249" s="516">
        <f t="shared" ca="1" si="30"/>
        <v>253945631.64068899</v>
      </c>
      <c r="G249" s="517">
        <v>51235</v>
      </c>
      <c r="H249" s="516">
        <f t="shared" ca="1" si="31"/>
        <v>6905.1838488144604</v>
      </c>
      <c r="I249" s="518">
        <f t="shared" ca="1" si="32"/>
        <v>94845.356003408437</v>
      </c>
      <c r="J249" s="530">
        <f t="shared" ca="1" si="34"/>
        <v>2497790.0866907979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2396039.546838575</v>
      </c>
      <c r="D250" s="516">
        <f t="shared" ca="1" si="28"/>
        <v>1375538.8380537319</v>
      </c>
      <c r="E250" s="516">
        <f t="shared" ca="1" si="29"/>
        <v>1020500.7087848431</v>
      </c>
      <c r="F250" s="516">
        <f t="shared" ca="1" si="30"/>
        <v>252925130.93190414</v>
      </c>
      <c r="G250" s="517">
        <v>51265</v>
      </c>
      <c r="H250" s="516">
        <f t="shared" ca="1" si="31"/>
        <v>6877.6941902686594</v>
      </c>
      <c r="I250" s="518">
        <f t="shared" ca="1" si="32"/>
        <v>91420.427390648023</v>
      </c>
      <c r="J250" s="530">
        <f t="shared" ca="1" si="34"/>
        <v>2494337.668419492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2396039.546838575</v>
      </c>
      <c r="D251" s="516">
        <f t="shared" ca="1" si="28"/>
        <v>1370011.1258811476</v>
      </c>
      <c r="E251" s="516">
        <f t="shared" ca="1" si="29"/>
        <v>1026028.4209574275</v>
      </c>
      <c r="F251" s="516">
        <f t="shared" ca="1" si="30"/>
        <v>251899102.51094672</v>
      </c>
      <c r="G251" s="517">
        <v>51296</v>
      </c>
      <c r="H251" s="516">
        <f t="shared" ca="1" si="31"/>
        <v>6850.0556294057378</v>
      </c>
      <c r="I251" s="518">
        <f t="shared" ca="1" si="32"/>
        <v>94088.148706668333</v>
      </c>
      <c r="J251" s="530">
        <f t="shared" ca="1" si="34"/>
        <v>2496977.7511746492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2396039.546838575</v>
      </c>
      <c r="D252" s="516">
        <f t="shared" ca="1" si="28"/>
        <v>1364453.4719342948</v>
      </c>
      <c r="E252" s="516">
        <f t="shared" ca="1" si="29"/>
        <v>1031586.0749042802</v>
      </c>
      <c r="F252" s="516">
        <f t="shared" ca="1" si="30"/>
        <v>250867516.43604243</v>
      </c>
      <c r="G252" s="517">
        <v>51326</v>
      </c>
      <c r="H252" s="516">
        <f t="shared" ca="1" si="31"/>
        <v>6822.267359671474</v>
      </c>
      <c r="I252" s="518">
        <f t="shared" ca="1" si="32"/>
        <v>90683.67690394081</v>
      </c>
      <c r="J252" s="530">
        <f t="shared" ca="1" si="34"/>
        <v>2493545.4911021874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2396039.546838575</v>
      </c>
      <c r="D253" s="516">
        <f t="shared" ca="1" si="28"/>
        <v>1358865.7140285631</v>
      </c>
      <c r="E253" s="516">
        <f t="shared" ca="1" si="29"/>
        <v>1037173.8328100119</v>
      </c>
      <c r="F253" s="516">
        <f t="shared" ca="1" si="30"/>
        <v>249830342.60323241</v>
      </c>
      <c r="G253" s="517">
        <v>51357</v>
      </c>
      <c r="H253" s="516">
        <f t="shared" ca="1" si="31"/>
        <v>6794.3285701428158</v>
      </c>
      <c r="I253" s="518">
        <f t="shared" ca="1" si="32"/>
        <v>93322.716114207768</v>
      </c>
      <c r="J253" s="530">
        <f t="shared" ca="1" si="34"/>
        <v>2496156.5915229255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2396039.546838575</v>
      </c>
      <c r="D254" s="516">
        <f t="shared" ca="1" si="28"/>
        <v>1353247.6891008422</v>
      </c>
      <c r="E254" s="516">
        <f t="shared" ca="1" si="29"/>
        <v>1042791.8577377328</v>
      </c>
      <c r="F254" s="516">
        <f t="shared" ca="1" si="30"/>
        <v>248787550.74549469</v>
      </c>
      <c r="G254" s="517">
        <v>51388</v>
      </c>
      <c r="H254" s="516">
        <f t="shared" ca="1" si="31"/>
        <v>6766.2384455042111</v>
      </c>
      <c r="I254" s="518">
        <f t="shared" ca="1" si="32"/>
        <v>92936.887448402442</v>
      </c>
      <c r="J254" s="530">
        <f t="shared" ca="1" si="34"/>
        <v>2495742.6727324817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2396039.546838575</v>
      </c>
      <c r="D255" s="516">
        <f t="shared" ca="1" si="28"/>
        <v>1347599.2332047629</v>
      </c>
      <c r="E255" s="516">
        <f t="shared" ca="1" si="29"/>
        <v>1048440.3136338121</v>
      </c>
      <c r="F255" s="516">
        <f t="shared" ca="1" si="30"/>
        <v>247739110.43186089</v>
      </c>
      <c r="G255" s="517">
        <v>51418</v>
      </c>
      <c r="H255" s="516">
        <f t="shared" ca="1" si="31"/>
        <v>6737.996166023815</v>
      </c>
      <c r="I255" s="518">
        <f t="shared" ca="1" si="32"/>
        <v>89563.518268378073</v>
      </c>
      <c r="J255" s="530">
        <f t="shared" ca="1" si="34"/>
        <v>2492341.0612729769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2396039.546838575</v>
      </c>
      <c r="D256" s="516">
        <f t="shared" ca="1" si="28"/>
        <v>1341920.1815059131</v>
      </c>
      <c r="E256" s="516">
        <f t="shared" ca="1" si="29"/>
        <v>1054119.3653326619</v>
      </c>
      <c r="F256" s="516">
        <f t="shared" ca="1" si="30"/>
        <v>246684991.06652823</v>
      </c>
      <c r="G256" s="517">
        <v>51449</v>
      </c>
      <c r="H256" s="516">
        <f t="shared" ca="1" si="31"/>
        <v>6709.600907529566</v>
      </c>
      <c r="I256" s="518">
        <f t="shared" ca="1" si="32"/>
        <v>92158.949080652237</v>
      </c>
      <c r="J256" s="530">
        <f t="shared" ca="1" si="34"/>
        <v>2494908.0968267568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2396039.546838575</v>
      </c>
      <c r="D257" s="516">
        <f t="shared" ca="1" si="28"/>
        <v>1336210.368277028</v>
      </c>
      <c r="E257" s="516">
        <f t="shared" ca="1" si="29"/>
        <v>1059829.1785615471</v>
      </c>
      <c r="F257" s="516">
        <f t="shared" ca="1" si="30"/>
        <v>245625161.88796669</v>
      </c>
      <c r="G257" s="517">
        <v>51479</v>
      </c>
      <c r="H257" s="516">
        <f t="shared" ca="1" si="31"/>
        <v>6681.0518413851396</v>
      </c>
      <c r="I257" s="518">
        <f t="shared" ca="1" si="32"/>
        <v>88806.596783950154</v>
      </c>
      <c r="J257" s="530">
        <f t="shared" ca="1" si="34"/>
        <v>2491527.1954639102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2396039.546838575</v>
      </c>
      <c r="D258" s="516">
        <f t="shared" ca="1" si="28"/>
        <v>1330469.6268931529</v>
      </c>
      <c r="E258" s="516">
        <f t="shared" ca="1" si="29"/>
        <v>1065569.9199454221</v>
      </c>
      <c r="F258" s="516">
        <f t="shared" ca="1" si="30"/>
        <v>244559591.96802127</v>
      </c>
      <c r="G258" s="517">
        <v>51510</v>
      </c>
      <c r="H258" s="516">
        <f t="shared" ca="1" si="31"/>
        <v>6652.3481344657648</v>
      </c>
      <c r="I258" s="518">
        <f t="shared" ca="1" si="32"/>
        <v>91372.560222323606</v>
      </c>
      <c r="J258" s="530">
        <f t="shared" ca="1" si="34"/>
        <v>2494064.4551953645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2396039.546838575</v>
      </c>
      <c r="D259" s="516">
        <f t="shared" ca="1" si="28"/>
        <v>1324697.789826782</v>
      </c>
      <c r="E259" s="516">
        <f t="shared" ca="1" si="29"/>
        <v>1071341.7570117931</v>
      </c>
      <c r="F259" s="516">
        <f t="shared" ca="1" si="30"/>
        <v>243488250.21100947</v>
      </c>
      <c r="G259" s="517">
        <v>51541</v>
      </c>
      <c r="H259" s="516">
        <f t="shared" ca="1" si="31"/>
        <v>6623.48894913391</v>
      </c>
      <c r="I259" s="518">
        <f t="shared" ca="1" si="32"/>
        <v>90976.168212103905</v>
      </c>
      <c r="J259" s="530">
        <f t="shared" ca="1" si="34"/>
        <v>2493639.2039998132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2396039.546838575</v>
      </c>
      <c r="D260" s="516">
        <f t="shared" ca="1" si="28"/>
        <v>1318894.688642968</v>
      </c>
      <c r="E260" s="516">
        <f t="shared" ca="1" si="29"/>
        <v>1077144.8581956071</v>
      </c>
      <c r="F260" s="516">
        <f t="shared" ca="1" si="30"/>
        <v>242411105.35281387</v>
      </c>
      <c r="G260" s="517">
        <v>51569</v>
      </c>
      <c r="H260" s="516">
        <f t="shared" ca="1" si="31"/>
        <v>6594.4734432148398</v>
      </c>
      <c r="I260" s="518">
        <f t="shared" ca="1" si="32"/>
        <v>81812.052070899168</v>
      </c>
      <c r="J260" s="530">
        <f t="shared" ca="1" si="34"/>
        <v>2484446.0723526888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2396039.546838575</v>
      </c>
      <c r="D261" s="516">
        <f t="shared" ca="1" si="28"/>
        <v>1313060.1539944084</v>
      </c>
      <c r="E261" s="516">
        <f t="shared" ca="1" si="29"/>
        <v>1082979.3928441666</v>
      </c>
      <c r="F261" s="516">
        <f t="shared" ca="1" si="30"/>
        <v>241328125.9599697</v>
      </c>
      <c r="G261" s="517">
        <v>51600</v>
      </c>
      <c r="H261" s="516">
        <f t="shared" ca="1" si="31"/>
        <v>6565.300769972042</v>
      </c>
      <c r="I261" s="518">
        <f t="shared" ca="1" si="32"/>
        <v>90176.931191246753</v>
      </c>
      <c r="J261" s="530">
        <f t="shared" ca="1" si="34"/>
        <v>2492781.7787997941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2396039.546838575</v>
      </c>
      <c r="D262" s="516">
        <f t="shared" ca="1" si="28"/>
        <v>1307194.0156165026</v>
      </c>
      <c r="E262" s="516">
        <f t="shared" ca="1" si="29"/>
        <v>1088845.5312220724</v>
      </c>
      <c r="F262" s="516">
        <f t="shared" ca="1" si="30"/>
        <v>240239280.42874762</v>
      </c>
      <c r="G262" s="517">
        <v>51630</v>
      </c>
      <c r="H262" s="516">
        <f t="shared" ca="1" si="31"/>
        <v>6535.9700780825133</v>
      </c>
      <c r="I262" s="518">
        <f t="shared" ca="1" si="32"/>
        <v>86878.125345589084</v>
      </c>
      <c r="J262" s="530">
        <f t="shared" ca="1" si="34"/>
        <v>2489453.6422622465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2396039.546838575</v>
      </c>
      <c r="D263" s="516">
        <f t="shared" ca="1" si="28"/>
        <v>1301296.1023223831</v>
      </c>
      <c r="E263" s="516">
        <f t="shared" ca="1" si="29"/>
        <v>1094743.444516192</v>
      </c>
      <c r="F263" s="516">
        <f t="shared" ca="1" si="30"/>
        <v>239144536.98423144</v>
      </c>
      <c r="G263" s="517">
        <v>51661</v>
      </c>
      <c r="H263" s="516">
        <f t="shared" ca="1" si="31"/>
        <v>6506.4805116119151</v>
      </c>
      <c r="I263" s="518">
        <f t="shared" ca="1" si="32"/>
        <v>89369.012319494112</v>
      </c>
      <c r="J263" s="530">
        <f t="shared" ca="1" si="34"/>
        <v>2491915.0396696809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2396039.546838575</v>
      </c>
      <c r="D264" s="516">
        <f t="shared" ca="1" si="28"/>
        <v>1295366.2419979204</v>
      </c>
      <c r="E264" s="516">
        <f t="shared" ca="1" si="29"/>
        <v>1100673.3048406546</v>
      </c>
      <c r="F264" s="516">
        <f t="shared" ca="1" si="30"/>
        <v>238043863.67939079</v>
      </c>
      <c r="G264" s="517">
        <v>51691</v>
      </c>
      <c r="H264" s="516">
        <f t="shared" ca="1" si="31"/>
        <v>6476.831209989602</v>
      </c>
      <c r="I264" s="518">
        <f t="shared" ca="1" si="32"/>
        <v>86092.033314323315</v>
      </c>
      <c r="J264" s="530">
        <f t="shared" ca="1" si="34"/>
        <v>2488608.4113628883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2396039.546838575</v>
      </c>
      <c r="D265" s="516">
        <f t="shared" ca="1" si="28"/>
        <v>1289404.2615967002</v>
      </c>
      <c r="E265" s="516">
        <f t="shared" ca="1" si="29"/>
        <v>1106635.2852418749</v>
      </c>
      <c r="F265" s="516">
        <f t="shared" ca="1" si="30"/>
        <v>236937228.39414892</v>
      </c>
      <c r="G265" s="517">
        <v>51722</v>
      </c>
      <c r="H265" s="516">
        <f t="shared" ca="1" si="31"/>
        <v>6447.0213079835012</v>
      </c>
      <c r="I265" s="518">
        <f t="shared" ca="1" si="32"/>
        <v>88552.317288733364</v>
      </c>
      <c r="J265" s="530">
        <f t="shared" ca="1" si="34"/>
        <v>2491038.885435292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2396039.546838575</v>
      </c>
      <c r="D266" s="516">
        <f t="shared" ca="1" si="28"/>
        <v>1283409.9871349733</v>
      </c>
      <c r="E266" s="516">
        <f t="shared" ca="1" si="29"/>
        <v>1112629.5597036018</v>
      </c>
      <c r="F266" s="516">
        <f t="shared" ca="1" si="30"/>
        <v>235824598.83444533</v>
      </c>
      <c r="G266" s="517">
        <v>51753</v>
      </c>
      <c r="H266" s="516">
        <f t="shared" ca="1" si="31"/>
        <v>6417.049935674866</v>
      </c>
      <c r="I266" s="518">
        <f t="shared" ca="1" si="32"/>
        <v>88140.648962623396</v>
      </c>
      <c r="J266" s="530">
        <f t="shared" ca="1" si="34"/>
        <v>2490597.2457368732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2396039.546838575</v>
      </c>
      <c r="D267" s="516">
        <f t="shared" ca="1" si="28"/>
        <v>1277383.2436865789</v>
      </c>
      <c r="E267" s="516">
        <f t="shared" ca="1" si="29"/>
        <v>1118656.3031519961</v>
      </c>
      <c r="F267" s="516">
        <f t="shared" ca="1" si="30"/>
        <v>234705942.53129333</v>
      </c>
      <c r="G267" s="517">
        <v>51783</v>
      </c>
      <c r="H267" s="516">
        <f t="shared" ca="1" si="31"/>
        <v>6386.9162184328943</v>
      </c>
      <c r="I267" s="518">
        <f t="shared" ca="1" si="32"/>
        <v>84896.855580400297</v>
      </c>
      <c r="J267" s="530">
        <f t="shared" ca="1" si="34"/>
        <v>2487323.3186374083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2396039.546838575</v>
      </c>
      <c r="D268" s="516">
        <f t="shared" ca="1" si="28"/>
        <v>1271323.8553778389</v>
      </c>
      <c r="E268" s="516">
        <f t="shared" ca="1" si="29"/>
        <v>1124715.6914607361</v>
      </c>
      <c r="F268" s="516">
        <f t="shared" ca="1" si="30"/>
        <v>233581226.8398326</v>
      </c>
      <c r="G268" s="517">
        <v>51814</v>
      </c>
      <c r="H268" s="516">
        <f t="shared" ca="1" si="31"/>
        <v>6356.6192768891951</v>
      </c>
      <c r="I268" s="518">
        <f t="shared" ca="1" si="32"/>
        <v>87310.610621641114</v>
      </c>
      <c r="J268" s="530">
        <f t="shared" ca="1" si="34"/>
        <v>2489706.7767371051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2396039.546838575</v>
      </c>
      <c r="D269" s="516">
        <f t="shared" ca="1" si="28"/>
        <v>1265231.6453824267</v>
      </c>
      <c r="E269" s="516">
        <f t="shared" ca="1" si="29"/>
        <v>1130807.9014561484</v>
      </c>
      <c r="F269" s="516">
        <f t="shared" ca="1" si="30"/>
        <v>232450418.93837646</v>
      </c>
      <c r="G269" s="517">
        <v>51844</v>
      </c>
      <c r="H269" s="516">
        <f t="shared" ca="1" si="31"/>
        <v>6326.1582269121336</v>
      </c>
      <c r="I269" s="518">
        <f t="shared" ca="1" si="32"/>
        <v>84089.241662339729</v>
      </c>
      <c r="J269" s="530">
        <f t="shared" ca="1" si="34"/>
        <v>2486454.9467278267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2396039.546838575</v>
      </c>
      <c r="D270" s="516">
        <f t="shared" ca="1" si="28"/>
        <v>1259106.4359162059</v>
      </c>
      <c r="E270" s="516">
        <f t="shared" ca="1" si="29"/>
        <v>1136933.1109223692</v>
      </c>
      <c r="F270" s="516">
        <f t="shared" ca="1" si="30"/>
        <v>231313485.82745409</v>
      </c>
      <c r="G270" s="517">
        <v>51875</v>
      </c>
      <c r="H270" s="516">
        <f t="shared" ca="1" si="31"/>
        <v>6295.5321795810296</v>
      </c>
      <c r="I270" s="518">
        <f t="shared" ca="1" si="32"/>
        <v>86471.555845076029</v>
      </c>
      <c r="J270" s="530">
        <f t="shared" ca="1" si="34"/>
        <v>2488806.6348632323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2396039.546838575</v>
      </c>
      <c r="D271" s="516">
        <f t="shared" ca="1" si="28"/>
        <v>1252948.0482320429</v>
      </c>
      <c r="E271" s="516">
        <f t="shared" ca="1" si="29"/>
        <v>1143091.4986065321</v>
      </c>
      <c r="F271" s="516">
        <f t="shared" ca="1" si="30"/>
        <v>230170394.32884756</v>
      </c>
      <c r="G271" s="517">
        <v>51906</v>
      </c>
      <c r="H271" s="516">
        <f t="shared" ca="1" si="31"/>
        <v>6264.7402411602143</v>
      </c>
      <c r="I271" s="518">
        <f t="shared" ca="1" si="32"/>
        <v>86048.6167278129</v>
      </c>
      <c r="J271" s="530">
        <f t="shared" ca="1" si="34"/>
        <v>2488352.9038075479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2396039.546838575</v>
      </c>
      <c r="D272" s="516">
        <f t="shared" ca="1" si="28"/>
        <v>1246756.3026145911</v>
      </c>
      <c r="E272" s="516">
        <f t="shared" ca="1" si="29"/>
        <v>1149283.244223984</v>
      </c>
      <c r="F272" s="516">
        <f t="shared" ca="1" si="30"/>
        <v>229021111.08462358</v>
      </c>
      <c r="G272" s="517">
        <v>51934</v>
      </c>
      <c r="H272" s="516">
        <f t="shared" ca="1" si="31"/>
        <v>6233.781513072955</v>
      </c>
      <c r="I272" s="518">
        <f t="shared" ca="1" si="32"/>
        <v>77337.252494492772</v>
      </c>
      <c r="J272" s="530">
        <f t="shared" ca="1" si="34"/>
        <v>2479610.5808461406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2396039.546838575</v>
      </c>
      <c r="D273" s="516">
        <f t="shared" ca="1" si="28"/>
        <v>1240531.0183750445</v>
      </c>
      <c r="E273" s="516">
        <f t="shared" ca="1" si="29"/>
        <v>1155508.5284635306</v>
      </c>
      <c r="F273" s="516">
        <f t="shared" ca="1" si="30"/>
        <v>227865602.55616003</v>
      </c>
      <c r="G273" s="517">
        <v>51965</v>
      </c>
      <c r="H273" s="516">
        <f t="shared" ca="1" si="31"/>
        <v>6202.6550918752218</v>
      </c>
      <c r="I273" s="518">
        <f t="shared" ca="1" si="32"/>
        <v>85195.853323479954</v>
      </c>
      <c r="J273" s="530">
        <f t="shared" ca="1" si="34"/>
        <v>2487438.0552539304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2396039.546838575</v>
      </c>
      <c r="D274" s="516">
        <f t="shared" ca="1" si="28"/>
        <v>1234272.0138458668</v>
      </c>
      <c r="E274" s="516">
        <f t="shared" ca="1" si="29"/>
        <v>1161767.5329927083</v>
      </c>
      <c r="F274" s="516">
        <f t="shared" ca="1" si="30"/>
        <v>226703835.02316731</v>
      </c>
      <c r="G274" s="517">
        <v>51995</v>
      </c>
      <c r="H274" s="516">
        <f t="shared" ca="1" si="31"/>
        <v>6171.3600692293339</v>
      </c>
      <c r="I274" s="518">
        <f t="shared" ca="1" si="32"/>
        <v>82031.616920217595</v>
      </c>
      <c r="J274" s="530">
        <f t="shared" ca="1" si="34"/>
        <v>2484242.5238280217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2396039.546838575</v>
      </c>
      <c r="D275" s="516">
        <f t="shared" ca="1" si="28"/>
        <v>1227979.1063754896</v>
      </c>
      <c r="E275" s="516">
        <f t="shared" ca="1" si="29"/>
        <v>1168060.4404630854</v>
      </c>
      <c r="F275" s="516">
        <f t="shared" ca="1" si="30"/>
        <v>225535774.58270422</v>
      </c>
      <c r="G275" s="517">
        <v>52026</v>
      </c>
      <c r="H275" s="516">
        <f t="shared" ca="1" si="31"/>
        <v>6139.8955318774479</v>
      </c>
      <c r="I275" s="518">
        <f t="shared" ca="1" si="32"/>
        <v>84333.826628618233</v>
      </c>
      <c r="J275" s="530">
        <f t="shared" ca="1" si="34"/>
        <v>2486513.2689990709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2396039.546838575</v>
      </c>
      <c r="D276" s="516">
        <f t="shared" ca="1" si="28"/>
        <v>1221652.1123229812</v>
      </c>
      <c r="E276" s="516">
        <f t="shared" ca="1" si="29"/>
        <v>1174387.4345155938</v>
      </c>
      <c r="F276" s="516">
        <f t="shared" ca="1" si="30"/>
        <v>224361387.14818862</v>
      </c>
      <c r="G276" s="517">
        <v>52056</v>
      </c>
      <c r="H276" s="516">
        <f t="shared" ca="1" si="31"/>
        <v>6108.2605616149058</v>
      </c>
      <c r="I276" s="518">
        <f t="shared" ca="1" si="32"/>
        <v>81192.878849773508</v>
      </c>
      <c r="J276" s="530">
        <f t="shared" ca="1" si="34"/>
        <v>2483340.6862499635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2396039.546838575</v>
      </c>
      <c r="D277" s="516">
        <f t="shared" ca="1" si="28"/>
        <v>1215290.8470526885</v>
      </c>
      <c r="E277" s="516">
        <f t="shared" ca="1" si="29"/>
        <v>1180748.6997858866</v>
      </c>
      <c r="F277" s="516">
        <f t="shared" ca="1" si="30"/>
        <v>223180638.44840273</v>
      </c>
      <c r="G277" s="517">
        <v>52087</v>
      </c>
      <c r="H277" s="516">
        <f t="shared" ca="1" si="31"/>
        <v>6076.4542352634426</v>
      </c>
      <c r="I277" s="518">
        <f t="shared" ca="1" si="32"/>
        <v>83462.436019126151</v>
      </c>
      <c r="J277" s="530">
        <f t="shared" ca="1" si="34"/>
        <v>2485578.437092965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2396039.546838575</v>
      </c>
      <c r="D278" s="516">
        <f t="shared" ca="1" si="28"/>
        <v>1208895.1249288481</v>
      </c>
      <c r="E278" s="516">
        <f t="shared" ca="1" si="29"/>
        <v>1187144.4219097269</v>
      </c>
      <c r="F278" s="516">
        <f t="shared" ca="1" si="30"/>
        <v>221993494.02649301</v>
      </c>
      <c r="G278" s="517">
        <v>52118</v>
      </c>
      <c r="H278" s="516">
        <f t="shared" ca="1" si="31"/>
        <v>6044.4756246442403</v>
      </c>
      <c r="I278" s="518">
        <f t="shared" ca="1" si="32"/>
        <v>83023.197502805808</v>
      </c>
      <c r="J278" s="530">
        <f t="shared" ca="1" si="34"/>
        <v>2485107.2199660251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2396039.546838575</v>
      </c>
      <c r="D279" s="516">
        <f t="shared" ca="1" si="28"/>
        <v>1202464.7593101705</v>
      </c>
      <c r="E279" s="516">
        <f t="shared" ca="1" si="29"/>
        <v>1193574.7875284045</v>
      </c>
      <c r="F279" s="516">
        <f t="shared" ca="1" si="30"/>
        <v>220799919.23896462</v>
      </c>
      <c r="G279" s="517">
        <v>52148</v>
      </c>
      <c r="H279" s="516">
        <f t="shared" ca="1" si="31"/>
        <v>6012.3237965508524</v>
      </c>
      <c r="I279" s="518">
        <f t="shared" ca="1" si="32"/>
        <v>79917.657849537471</v>
      </c>
      <c r="J279" s="530">
        <f t="shared" ca="1" si="34"/>
        <v>2481969.5284846635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2396039.546838575</v>
      </c>
      <c r="D280" s="516">
        <f t="shared" ca="1" si="28"/>
        <v>1195999.5625443917</v>
      </c>
      <c r="E280" s="516">
        <f t="shared" ca="1" si="29"/>
        <v>1200039.9842941833</v>
      </c>
      <c r="F280" s="516">
        <f t="shared" ca="1" si="30"/>
        <v>219599879.25467044</v>
      </c>
      <c r="G280" s="517">
        <v>52179</v>
      </c>
      <c r="H280" s="516">
        <f t="shared" ca="1" si="31"/>
        <v>5979.9978127219583</v>
      </c>
      <c r="I280" s="518">
        <f t="shared" ca="1" si="32"/>
        <v>82137.569956894833</v>
      </c>
      <c r="J280" s="530">
        <f t="shared" ca="1" si="34"/>
        <v>2484157.1146081919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2396039.546838575</v>
      </c>
      <c r="D281" s="516">
        <f t="shared" ca="1" si="28"/>
        <v>1189499.3459627982</v>
      </c>
      <c r="E281" s="516">
        <f t="shared" ca="1" si="29"/>
        <v>1206540.2008757768</v>
      </c>
      <c r="F281" s="516">
        <f t="shared" ca="1" si="30"/>
        <v>218393339.05379465</v>
      </c>
      <c r="G281" s="517">
        <v>52209</v>
      </c>
      <c r="H281" s="516">
        <f t="shared" ca="1" si="31"/>
        <v>5947.4967298139909</v>
      </c>
      <c r="I281" s="518">
        <f t="shared" ca="1" si="32"/>
        <v>79055.956531681339</v>
      </c>
      <c r="J281" s="530">
        <f t="shared" ca="1" si="34"/>
        <v>2481043.0001000701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2396039.546838575</v>
      </c>
      <c r="D282" s="516">
        <f t="shared" ca="1" si="28"/>
        <v>1182963.919874721</v>
      </c>
      <c r="E282" s="516">
        <f t="shared" ca="1" si="29"/>
        <v>1213075.6269638541</v>
      </c>
      <c r="F282" s="516">
        <f t="shared" ca="1" si="30"/>
        <v>217180263.4268308</v>
      </c>
      <c r="G282" s="517">
        <v>52240</v>
      </c>
      <c r="H282" s="516">
        <f t="shared" ca="1" si="31"/>
        <v>5914.8195993736044</v>
      </c>
      <c r="I282" s="518">
        <f t="shared" ca="1" si="32"/>
        <v>81242.322128011598</v>
      </c>
      <c r="J282" s="530">
        <f t="shared" ca="1" si="34"/>
        <v>2483196.6885659602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2396039.546838575</v>
      </c>
      <c r="D283" s="516">
        <f t="shared" ca="1" si="28"/>
        <v>1176393.0935620002</v>
      </c>
      <c r="E283" s="516">
        <f t="shared" ca="1" si="29"/>
        <v>1219646.4532765748</v>
      </c>
      <c r="F283" s="516">
        <f t="shared" ca="1" si="30"/>
        <v>215960616.97355422</v>
      </c>
      <c r="G283" s="517">
        <v>52271</v>
      </c>
      <c r="H283" s="516">
        <f t="shared" ca="1" si="31"/>
        <v>5881.9654678100014</v>
      </c>
      <c r="I283" s="518">
        <f t="shared" ca="1" si="32"/>
        <v>80791.057994781047</v>
      </c>
      <c r="J283" s="530">
        <f t="shared" ca="1" si="34"/>
        <v>2482712.5703011663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2396039.546838575</v>
      </c>
      <c r="D284" s="516">
        <f t="shared" ca="1" si="28"/>
        <v>1169786.6752734187</v>
      </c>
      <c r="E284" s="516">
        <f t="shared" ca="1" si="29"/>
        <v>1226252.8715651564</v>
      </c>
      <c r="F284" s="516">
        <f t="shared" ca="1" si="30"/>
        <v>214734364.10198906</v>
      </c>
      <c r="G284" s="517">
        <v>52299</v>
      </c>
      <c r="H284" s="516">
        <f t="shared" ca="1" si="31"/>
        <v>5848.9333763670929</v>
      </c>
      <c r="I284" s="518">
        <f t="shared" ca="1" si="32"/>
        <v>72562.767303114204</v>
      </c>
      <c r="J284" s="530">
        <f t="shared" ca="1" si="34"/>
        <v>2474451.2475180565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2396039.546838575</v>
      </c>
      <c r="D285" s="516">
        <f t="shared" ca="1" si="28"/>
        <v>1163144.4722191074</v>
      </c>
      <c r="E285" s="516">
        <f t="shared" ca="1" si="29"/>
        <v>1232895.0746194676</v>
      </c>
      <c r="F285" s="516">
        <f t="shared" ca="1" si="30"/>
        <v>213501469.02736959</v>
      </c>
      <c r="G285" s="517">
        <v>52330</v>
      </c>
      <c r="H285" s="516">
        <f t="shared" ca="1" si="31"/>
        <v>5815.7223610955371</v>
      </c>
      <c r="I285" s="518">
        <f t="shared" ca="1" si="32"/>
        <v>79881.183445939911</v>
      </c>
      <c r="J285" s="530">
        <f t="shared" ca="1" si="34"/>
        <v>2481736.4526456106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2396039.546838575</v>
      </c>
      <c r="D286" s="516">
        <f t="shared" ca="1" si="28"/>
        <v>1156466.2905649187</v>
      </c>
      <c r="E286" s="516">
        <f t="shared" ca="1" si="29"/>
        <v>1239573.2562736564</v>
      </c>
      <c r="F286" s="516">
        <f t="shared" ca="1" si="30"/>
        <v>212261895.77109593</v>
      </c>
      <c r="G286" s="517">
        <v>52360</v>
      </c>
      <c r="H286" s="516">
        <f t="shared" ca="1" si="31"/>
        <v>5782.3314528245937</v>
      </c>
      <c r="I286" s="518">
        <f t="shared" ca="1" si="32"/>
        <v>76860.528849853043</v>
      </c>
      <c r="J286" s="530">
        <f t="shared" ca="1" si="34"/>
        <v>2478682.4071412529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2396039.546838575</v>
      </c>
      <c r="D287" s="516">
        <f t="shared" ca="1" si="28"/>
        <v>1149751.9354267698</v>
      </c>
      <c r="E287" s="516">
        <f t="shared" ca="1" si="29"/>
        <v>1246287.6114118053</v>
      </c>
      <c r="F287" s="516">
        <f t="shared" ca="1" si="30"/>
        <v>211015608.15968412</v>
      </c>
      <c r="G287" s="517">
        <v>52391</v>
      </c>
      <c r="H287" s="516">
        <f t="shared" ca="1" si="31"/>
        <v>5748.7596771338485</v>
      </c>
      <c r="I287" s="518">
        <f t="shared" ca="1" si="32"/>
        <v>78961.42522684767</v>
      </c>
      <c r="J287" s="530">
        <f t="shared" ca="1" si="34"/>
        <v>2480749.7317425567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2396039.546838575</v>
      </c>
      <c r="D288" s="516">
        <f t="shared" ca="1" si="28"/>
        <v>1143001.2108649558</v>
      </c>
      <c r="E288" s="516">
        <f t="shared" ca="1" si="29"/>
        <v>1253038.3359736193</v>
      </c>
      <c r="F288" s="516">
        <f t="shared" ca="1" si="30"/>
        <v>209762569.8237105</v>
      </c>
      <c r="G288" s="517">
        <v>52421</v>
      </c>
      <c r="H288" s="516">
        <f t="shared" ca="1" si="31"/>
        <v>5715.0060543247791</v>
      </c>
      <c r="I288" s="518">
        <f t="shared" ca="1" si="32"/>
        <v>75965.618937486273</v>
      </c>
      <c r="J288" s="530">
        <f t="shared" ca="1" si="34"/>
        <v>2477720.1718303859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2396039.546838575</v>
      </c>
      <c r="D289" s="516">
        <f t="shared" ca="1" si="28"/>
        <v>1136213.9198784318</v>
      </c>
      <c r="E289" s="516">
        <f t="shared" ca="1" si="29"/>
        <v>1259825.6269601432</v>
      </c>
      <c r="F289" s="516">
        <f t="shared" ca="1" si="30"/>
        <v>208502744.19675037</v>
      </c>
      <c r="G289" s="517">
        <v>52452</v>
      </c>
      <c r="H289" s="516">
        <f t="shared" ca="1" si="31"/>
        <v>5681.069599392159</v>
      </c>
      <c r="I289" s="518">
        <f t="shared" ca="1" si="32"/>
        <v>78031.675974420286</v>
      </c>
      <c r="J289" s="530">
        <f t="shared" ca="1" si="34"/>
        <v>2479752.2924123877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2396039.546838575</v>
      </c>
      <c r="D290" s="516">
        <f t="shared" ca="1" si="28"/>
        <v>1129389.8643990646</v>
      </c>
      <c r="E290" s="516">
        <f t="shared" ca="1" si="29"/>
        <v>1266649.6824395105</v>
      </c>
      <c r="F290" s="516">
        <f t="shared" ca="1" si="30"/>
        <v>207236094.51431087</v>
      </c>
      <c r="G290" s="517">
        <v>52483</v>
      </c>
      <c r="H290" s="516">
        <f t="shared" ca="1" si="31"/>
        <v>5646.9493219953229</v>
      </c>
      <c r="I290" s="518">
        <f t="shared" ca="1" si="32"/>
        <v>77563.02084119113</v>
      </c>
      <c r="J290" s="530">
        <f t="shared" ca="1" si="34"/>
        <v>2479249.5170017616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2396039.546838575</v>
      </c>
      <c r="D291" s="516">
        <f t="shared" ca="1" si="28"/>
        <v>1122528.8452858506</v>
      </c>
      <c r="E291" s="516">
        <f t="shared" ca="1" si="29"/>
        <v>1273510.7015527245</v>
      </c>
      <c r="F291" s="516">
        <f t="shared" ca="1" si="30"/>
        <v>205962583.81275815</v>
      </c>
      <c r="G291" s="517">
        <v>52513</v>
      </c>
      <c r="H291" s="516">
        <f t="shared" ca="1" si="31"/>
        <v>5612.6442264292527</v>
      </c>
      <c r="I291" s="518">
        <f t="shared" ca="1" si="32"/>
        <v>74604.994025151915</v>
      </c>
      <c r="J291" s="530">
        <f t="shared" ca="1" si="34"/>
        <v>2476257.1850901558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2396039.546838575</v>
      </c>
      <c r="D292" s="516">
        <f t="shared" ca="1" si="28"/>
        <v>1115630.6623191067</v>
      </c>
      <c r="E292" s="516">
        <f t="shared" ca="1" si="29"/>
        <v>1280408.8845194683</v>
      </c>
      <c r="F292" s="516">
        <f t="shared" ca="1" si="30"/>
        <v>204682174.92823869</v>
      </c>
      <c r="G292" s="517">
        <v>52544</v>
      </c>
      <c r="H292" s="516">
        <f t="shared" ca="1" si="31"/>
        <v>5578.1533115955335</v>
      </c>
      <c r="I292" s="518">
        <f t="shared" ca="1" si="32"/>
        <v>76618.081178346023</v>
      </c>
      <c r="J292" s="530">
        <f t="shared" ca="1" si="34"/>
        <v>2478235.7813285165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2396039.546838575</v>
      </c>
      <c r="D293" s="516">
        <f t="shared" ca="1" si="28"/>
        <v>1108695.1141946262</v>
      </c>
      <c r="E293" s="516">
        <f t="shared" ca="1" si="29"/>
        <v>1287344.4326439488</v>
      </c>
      <c r="F293" s="516">
        <f t="shared" ca="1" si="30"/>
        <v>203394830.49559474</v>
      </c>
      <c r="G293" s="517">
        <v>52574</v>
      </c>
      <c r="H293" s="516">
        <f t="shared" ca="1" si="31"/>
        <v>5543.4755709731307</v>
      </c>
      <c r="I293" s="518">
        <f t="shared" ca="1" si="32"/>
        <v>73685.582974165911</v>
      </c>
      <c r="J293" s="530">
        <f t="shared" ca="1" si="34"/>
        <v>2475268.6053837137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2396039.546838575</v>
      </c>
      <c r="D294" s="516">
        <f t="shared" ca="1" si="28"/>
        <v>1101721.9985178048</v>
      </c>
      <c r="E294" s="516">
        <f t="shared" ca="1" si="29"/>
        <v>1294317.5483207703</v>
      </c>
      <c r="F294" s="516">
        <f t="shared" ca="1" si="30"/>
        <v>202100512.94727397</v>
      </c>
      <c r="G294" s="517">
        <v>52605</v>
      </c>
      <c r="H294" s="516">
        <f t="shared" ca="1" si="31"/>
        <v>5508.6099925890239</v>
      </c>
      <c r="I294" s="518">
        <f t="shared" ca="1" si="32"/>
        <v>75662.87694436124</v>
      </c>
      <c r="J294" s="530">
        <f t="shared" ca="1" si="34"/>
        <v>2477211.0337755252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2396039.546838575</v>
      </c>
      <c r="D295" s="516">
        <f t="shared" ca="1" si="28"/>
        <v>1094711.1117977339</v>
      </c>
      <c r="E295" s="516">
        <f t="shared" ca="1" si="29"/>
        <v>1301328.4350408411</v>
      </c>
      <c r="F295" s="516">
        <f t="shared" ca="1" si="30"/>
        <v>200799184.51223314</v>
      </c>
      <c r="G295" s="517">
        <v>52636</v>
      </c>
      <c r="H295" s="516">
        <f t="shared" ca="1" si="31"/>
        <v>5473.5555589886699</v>
      </c>
      <c r="I295" s="518">
        <f t="shared" ca="1" si="32"/>
        <v>75181.390816385916</v>
      </c>
      <c r="J295" s="530">
        <f t="shared" ca="1" si="34"/>
        <v>2476694.4932139497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2396039.546838575</v>
      </c>
      <c r="D296" s="516">
        <f t="shared" ca="1" si="28"/>
        <v>1087662.2494412628</v>
      </c>
      <c r="E296" s="516">
        <f t="shared" ca="1" si="29"/>
        <v>1308377.2973973122</v>
      </c>
      <c r="F296" s="516">
        <f t="shared" ca="1" si="30"/>
        <v>199490807.21483582</v>
      </c>
      <c r="G296" s="517">
        <v>52665</v>
      </c>
      <c r="H296" s="516">
        <f t="shared" ca="1" si="31"/>
        <v>5438.311247206314</v>
      </c>
      <c r="I296" s="518">
        <f t="shared" ca="1" si="32"/>
        <v>69878.116210257125</v>
      </c>
      <c r="J296" s="530">
        <f t="shared" ca="1" si="34"/>
        <v>2471355.9742960385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2396039.546838575</v>
      </c>
      <c r="D297" s="516">
        <f t="shared" ca="1" si="28"/>
        <v>1080575.2057470274</v>
      </c>
      <c r="E297" s="516">
        <f t="shared" ca="1" si="29"/>
        <v>1315464.3410915476</v>
      </c>
      <c r="F297" s="516">
        <f t="shared" ca="1" si="30"/>
        <v>198175342.87374428</v>
      </c>
      <c r="G297" s="517">
        <v>52696</v>
      </c>
      <c r="H297" s="516">
        <f t="shared" ca="1" si="31"/>
        <v>5402.876028735137</v>
      </c>
      <c r="I297" s="518">
        <f t="shared" ca="1" si="32"/>
        <v>74210.580283918927</v>
      </c>
      <c r="J297" s="530">
        <f t="shared" ca="1" si="34"/>
        <v>2475653.0031512291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2396039.546838575</v>
      </c>
      <c r="D298" s="516">
        <f t="shared" ca="1" si="28"/>
        <v>1073449.7738994481</v>
      </c>
      <c r="E298" s="516">
        <f t="shared" ca="1" si="29"/>
        <v>1322589.7729391269</v>
      </c>
      <c r="F298" s="516">
        <f t="shared" ca="1" si="30"/>
        <v>196852753.10080516</v>
      </c>
      <c r="G298" s="517">
        <v>52726</v>
      </c>
      <c r="H298" s="516">
        <f t="shared" ca="1" si="31"/>
        <v>5367.2488694972408</v>
      </c>
      <c r="I298" s="518">
        <f t="shared" ca="1" si="32"/>
        <v>71343.123434547932</v>
      </c>
      <c r="J298" s="530">
        <f t="shared" ca="1" si="34"/>
        <v>2472749.9191426202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2396039.546838575</v>
      </c>
      <c r="D299" s="516">
        <f t="shared" ca="1" si="28"/>
        <v>1066285.7459626948</v>
      </c>
      <c r="E299" s="516">
        <f t="shared" ca="1" si="29"/>
        <v>1329753.8008758803</v>
      </c>
      <c r="F299" s="516">
        <f t="shared" ca="1" si="30"/>
        <v>195522999.29992929</v>
      </c>
      <c r="G299" s="517">
        <v>52757</v>
      </c>
      <c r="H299" s="516">
        <f t="shared" ca="1" si="31"/>
        <v>5331.4287298134741</v>
      </c>
      <c r="I299" s="518">
        <f t="shared" ca="1" si="32"/>
        <v>73229.224153499512</v>
      </c>
      <c r="J299" s="530">
        <f t="shared" ca="1" si="34"/>
        <v>2474600.1997218882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2396039.546838575</v>
      </c>
      <c r="D300" s="516">
        <f t="shared" ca="1" si="28"/>
        <v>1059082.9128746169</v>
      </c>
      <c r="E300" s="516">
        <f t="shared" ca="1" si="29"/>
        <v>1336956.6339639581</v>
      </c>
      <c r="F300" s="516">
        <f t="shared" ca="1" si="30"/>
        <v>194186042.66596532</v>
      </c>
      <c r="G300" s="517">
        <v>52787</v>
      </c>
      <c r="H300" s="516">
        <f t="shared" ca="1" si="31"/>
        <v>5295.4145643730844</v>
      </c>
      <c r="I300" s="518">
        <f t="shared" ca="1" si="32"/>
        <v>70388.27974797455</v>
      </c>
      <c r="J300" s="530">
        <f t="shared" ca="1" si="34"/>
        <v>2471723.2411509226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2396039.546838575</v>
      </c>
      <c r="D301" s="516">
        <f t="shared" ca="1" si="28"/>
        <v>1051841.0644406455</v>
      </c>
      <c r="E301" s="516">
        <f t="shared" ca="1" si="29"/>
        <v>1344198.4823979295</v>
      </c>
      <c r="F301" s="516">
        <f t="shared" ca="1" si="30"/>
        <v>192841844.18356737</v>
      </c>
      <c r="G301" s="517">
        <v>52818</v>
      </c>
      <c r="H301" s="516">
        <f t="shared" ca="1" si="31"/>
        <v>5259.2053222032273</v>
      </c>
      <c r="I301" s="518">
        <f t="shared" ca="1" si="32"/>
        <v>72237.207871739098</v>
      </c>
      <c r="J301" s="530">
        <f t="shared" ca="1" si="34"/>
        <v>2473535.9600325176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2396039.546838575</v>
      </c>
      <c r="D302" s="516">
        <f t="shared" ca="1" si="28"/>
        <v>1044559.9893276567</v>
      </c>
      <c r="E302" s="516">
        <f t="shared" ca="1" si="29"/>
        <v>1351479.5575109185</v>
      </c>
      <c r="F302" s="516">
        <f t="shared" ca="1" si="30"/>
        <v>191490364.62605646</v>
      </c>
      <c r="G302" s="517">
        <v>52849</v>
      </c>
      <c r="H302" s="516">
        <f t="shared" ca="1" si="31"/>
        <v>5222.7999466382835</v>
      </c>
      <c r="I302" s="518">
        <f t="shared" ca="1" si="32"/>
        <v>71737.166036287061</v>
      </c>
      <c r="J302" s="530">
        <f t="shared" ca="1" si="34"/>
        <v>2472999.5128215002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2396039.546838575</v>
      </c>
      <c r="D303" s="516">
        <f t="shared" ca="1" si="28"/>
        <v>1037239.4750578059</v>
      </c>
      <c r="E303" s="516">
        <f t="shared" ca="1" si="29"/>
        <v>1358800.0717807692</v>
      </c>
      <c r="F303" s="516">
        <f t="shared" ca="1" si="30"/>
        <v>190131564.55427569</v>
      </c>
      <c r="G303" s="517">
        <v>52879</v>
      </c>
      <c r="H303" s="516">
        <f t="shared" ca="1" si="31"/>
        <v>5186.1973752890299</v>
      </c>
      <c r="I303" s="518">
        <f t="shared" ca="1" si="32"/>
        <v>68936.531265380312</v>
      </c>
      <c r="J303" s="530">
        <f t="shared" ca="1" si="34"/>
        <v>2470162.2754792445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2396039.546838575</v>
      </c>
      <c r="D304" s="516">
        <f t="shared" ref="D304:D367" ca="1" si="36">+F303*(($H$6/100)/$H$9)</f>
        <v>1029879.3080023268</v>
      </c>
      <c r="E304" s="516">
        <f t="shared" ref="E304:E367" ca="1" si="37">+C304-D304</f>
        <v>1366160.2388362484</v>
      </c>
      <c r="F304" s="516">
        <f t="shared" ref="F304:F367" ca="1" si="38">IF(F303&lt;1,0,+F303-E304)</f>
        <v>188765404.31543943</v>
      </c>
      <c r="G304" s="517">
        <v>52910</v>
      </c>
      <c r="H304" s="516">
        <f t="shared" ref="H304:H367" ca="1" si="39">+D304*$H$7/100</f>
        <v>5149.396540011634</v>
      </c>
      <c r="I304" s="518">
        <f t="shared" ref="I304:I367" ca="1" si="40">+F303*$R$41*O304</f>
        <v>70728.942014190543</v>
      </c>
      <c r="J304" s="530">
        <f t="shared" ca="1" si="34"/>
        <v>2471917.8853927772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2396039.546838575</v>
      </c>
      <c r="D305" s="516">
        <f t="shared" ca="1" si="36"/>
        <v>1022479.273375297</v>
      </c>
      <c r="E305" s="516">
        <f t="shared" ca="1" si="37"/>
        <v>1373560.2734632781</v>
      </c>
      <c r="F305" s="516">
        <f t="shared" ca="1" si="38"/>
        <v>187391844.04197615</v>
      </c>
      <c r="G305" s="517">
        <v>52940</v>
      </c>
      <c r="H305" s="516">
        <f t="shared" ca="1" si="39"/>
        <v>5112.3963668764845</v>
      </c>
      <c r="I305" s="518">
        <f t="shared" ca="1" si="40"/>
        <v>67955.545553558186</v>
      </c>
      <c r="J305" s="530">
        <f t="shared" ref="J305:J368" ca="1" si="42">+C305+H305+I305</f>
        <v>2469107.4887590096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2396039.546838575</v>
      </c>
      <c r="D306" s="516">
        <f t="shared" ca="1" si="36"/>
        <v>1015039.1552273709</v>
      </c>
      <c r="E306" s="516">
        <f t="shared" ca="1" si="37"/>
        <v>1381000.391611204</v>
      </c>
      <c r="F306" s="516">
        <f t="shared" ca="1" si="38"/>
        <v>186010843.65036494</v>
      </c>
      <c r="G306" s="517">
        <v>52971</v>
      </c>
      <c r="H306" s="516">
        <f t="shared" ca="1" si="39"/>
        <v>5075.1957761368549</v>
      </c>
      <c r="I306" s="518">
        <f t="shared" ca="1" si="40"/>
        <v>69709.765983615114</v>
      </c>
      <c r="J306" s="530">
        <f t="shared" ca="1" si="42"/>
        <v>2470824.5085983272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2396039.546838575</v>
      </c>
      <c r="D307" s="516">
        <f t="shared" ca="1" si="36"/>
        <v>1007558.7364394767</v>
      </c>
      <c r="E307" s="516">
        <f t="shared" ca="1" si="37"/>
        <v>1388480.8103990983</v>
      </c>
      <c r="F307" s="516">
        <f t="shared" ca="1" si="38"/>
        <v>184622362.83996585</v>
      </c>
      <c r="G307" s="517">
        <v>53002</v>
      </c>
      <c r="H307" s="516">
        <f t="shared" ca="1" si="39"/>
        <v>5037.7936821973835</v>
      </c>
      <c r="I307" s="518">
        <f t="shared" ca="1" si="40"/>
        <v>69196.033837935742</v>
      </c>
      <c r="J307" s="530">
        <f t="shared" ca="1" si="42"/>
        <v>2470273.3743587085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2396039.546838575</v>
      </c>
      <c r="D308" s="516">
        <f t="shared" ca="1" si="36"/>
        <v>1000037.7987164818</v>
      </c>
      <c r="E308" s="516">
        <f t="shared" ca="1" si="37"/>
        <v>1396001.7481220933</v>
      </c>
      <c r="F308" s="516">
        <f t="shared" ca="1" si="38"/>
        <v>183226361.09184375</v>
      </c>
      <c r="G308" s="517">
        <v>53030</v>
      </c>
      <c r="H308" s="516">
        <f t="shared" ca="1" si="39"/>
        <v>5000.1889935824092</v>
      </c>
      <c r="I308" s="518">
        <f t="shared" ca="1" si="40"/>
        <v>62033.113914228517</v>
      </c>
      <c r="J308" s="530">
        <f t="shared" ca="1" si="42"/>
        <v>2463072.8497463861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2396039.546838575</v>
      </c>
      <c r="D309" s="516">
        <f t="shared" ca="1" si="36"/>
        <v>992476.12258082035</v>
      </c>
      <c r="E309" s="516">
        <f t="shared" ca="1" si="37"/>
        <v>1403563.4242577548</v>
      </c>
      <c r="F309" s="516">
        <f t="shared" ca="1" si="38"/>
        <v>181822797.667586</v>
      </c>
      <c r="G309" s="517">
        <v>53061</v>
      </c>
      <c r="H309" s="516">
        <f t="shared" ca="1" si="39"/>
        <v>4962.3806129041013</v>
      </c>
      <c r="I309" s="518">
        <f t="shared" ca="1" si="40"/>
        <v>68160.206326165862</v>
      </c>
      <c r="J309" s="530">
        <f t="shared" ca="1" si="42"/>
        <v>2469162.133777645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2396039.546838575</v>
      </c>
      <c r="D310" s="516">
        <f t="shared" ca="1" si="36"/>
        <v>984873.48736609088</v>
      </c>
      <c r="E310" s="516">
        <f t="shared" ca="1" si="37"/>
        <v>1411166.059472484</v>
      </c>
      <c r="F310" s="516">
        <f t="shared" ca="1" si="38"/>
        <v>180411631.60811353</v>
      </c>
      <c r="G310" s="517">
        <v>53091</v>
      </c>
      <c r="H310" s="516">
        <f t="shared" ca="1" si="39"/>
        <v>4924.3674368304546</v>
      </c>
      <c r="I310" s="518">
        <f t="shared" ca="1" si="40"/>
        <v>65456.207160330952</v>
      </c>
      <c r="J310" s="530">
        <f t="shared" ca="1" si="42"/>
        <v>2466420.1214357363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2396039.546838575</v>
      </c>
      <c r="D311" s="516">
        <f t="shared" ca="1" si="36"/>
        <v>977229.67121061496</v>
      </c>
      <c r="E311" s="516">
        <f t="shared" ca="1" si="37"/>
        <v>1418809.8756279601</v>
      </c>
      <c r="F311" s="516">
        <f t="shared" ca="1" si="38"/>
        <v>178992821.73248556</v>
      </c>
      <c r="G311" s="517">
        <v>53122</v>
      </c>
      <c r="H311" s="516">
        <f t="shared" ca="1" si="39"/>
        <v>4886.1483560530751</v>
      </c>
      <c r="I311" s="518">
        <f t="shared" ca="1" si="40"/>
        <v>67113.126958218214</v>
      </c>
      <c r="J311" s="530">
        <f t="shared" ca="1" si="42"/>
        <v>2468038.8221528465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2396039.546838575</v>
      </c>
      <c r="D312" s="516">
        <f t="shared" ca="1" si="36"/>
        <v>969544.45105096349</v>
      </c>
      <c r="E312" s="516">
        <f t="shared" ca="1" si="37"/>
        <v>1426495.0957876116</v>
      </c>
      <c r="F312" s="516">
        <f t="shared" ca="1" si="38"/>
        <v>177566326.63669795</v>
      </c>
      <c r="G312" s="517">
        <v>53152</v>
      </c>
      <c r="H312" s="516">
        <f t="shared" ca="1" si="39"/>
        <v>4847.7222552548174</v>
      </c>
      <c r="I312" s="518">
        <f t="shared" ca="1" si="40"/>
        <v>64437.415823694799</v>
      </c>
      <c r="J312" s="530">
        <f t="shared" ca="1" si="42"/>
        <v>2465324.6849175245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2396039.546838575</v>
      </c>
      <c r="D313" s="516">
        <f t="shared" ca="1" si="36"/>
        <v>961817.60261544725</v>
      </c>
      <c r="E313" s="516">
        <f t="shared" ca="1" si="37"/>
        <v>1434221.9442231278</v>
      </c>
      <c r="F313" s="516">
        <f t="shared" ca="1" si="38"/>
        <v>176132104.69247481</v>
      </c>
      <c r="G313" s="517">
        <v>53183</v>
      </c>
      <c r="H313" s="516">
        <f t="shared" ca="1" si="39"/>
        <v>4809.0880130772366</v>
      </c>
      <c r="I313" s="518">
        <f t="shared" ca="1" si="40"/>
        <v>66054.673508851629</v>
      </c>
      <c r="J313" s="530">
        <f t="shared" ca="1" si="42"/>
        <v>2466903.308360504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2396039.546838575</v>
      </c>
      <c r="D314" s="516">
        <f t="shared" ca="1" si="36"/>
        <v>954048.90041757189</v>
      </c>
      <c r="E314" s="516">
        <f t="shared" ca="1" si="37"/>
        <v>1441990.6464210032</v>
      </c>
      <c r="F314" s="516">
        <f t="shared" ca="1" si="38"/>
        <v>174690114.0460538</v>
      </c>
      <c r="G314" s="517">
        <v>53214</v>
      </c>
      <c r="H314" s="516">
        <f t="shared" ca="1" si="39"/>
        <v>4770.2445020878595</v>
      </c>
      <c r="I314" s="518">
        <f t="shared" ca="1" si="40"/>
        <v>65521.142945600615</v>
      </c>
      <c r="J314" s="530">
        <f t="shared" ca="1" si="42"/>
        <v>2466330.9342862638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2396039.546838575</v>
      </c>
      <c r="D315" s="516">
        <f t="shared" ca="1" si="36"/>
        <v>946238.11774945806</v>
      </c>
      <c r="E315" s="516">
        <f t="shared" ca="1" si="37"/>
        <v>1449801.4290891169</v>
      </c>
      <c r="F315" s="516">
        <f t="shared" ca="1" si="38"/>
        <v>173240312.61696467</v>
      </c>
      <c r="G315" s="517">
        <v>53244</v>
      </c>
      <c r="H315" s="516">
        <f t="shared" ca="1" si="39"/>
        <v>4731.1905887472903</v>
      </c>
      <c r="I315" s="518">
        <f t="shared" ca="1" si="40"/>
        <v>62888.441056579359</v>
      </c>
      <c r="J315" s="530">
        <f t="shared" ca="1" si="42"/>
        <v>2463659.1784839015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2396039.546838575</v>
      </c>
      <c r="D316" s="516">
        <f t="shared" ca="1" si="36"/>
        <v>938385.02667522535</v>
      </c>
      <c r="E316" s="516">
        <f t="shared" ca="1" si="37"/>
        <v>1457654.5201633498</v>
      </c>
      <c r="F316" s="516">
        <f t="shared" ca="1" si="38"/>
        <v>171782658.09680131</v>
      </c>
      <c r="G316" s="517">
        <v>53275</v>
      </c>
      <c r="H316" s="516">
        <f t="shared" ca="1" si="39"/>
        <v>4691.9251333761267</v>
      </c>
      <c r="I316" s="518">
        <f t="shared" ca="1" si="40"/>
        <v>64445.39629351085</v>
      </c>
      <c r="J316" s="530">
        <f t="shared" ca="1" si="42"/>
        <v>2465176.8682654616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2396039.546838575</v>
      </c>
      <c r="D317" s="516">
        <f t="shared" ca="1" si="36"/>
        <v>930489.39802434051</v>
      </c>
      <c r="E317" s="516">
        <f t="shared" ca="1" si="37"/>
        <v>1465550.1488142344</v>
      </c>
      <c r="F317" s="516">
        <f t="shared" ca="1" si="38"/>
        <v>170317107.94798708</v>
      </c>
      <c r="G317" s="517">
        <v>53305</v>
      </c>
      <c r="H317" s="516">
        <f t="shared" ca="1" si="39"/>
        <v>4652.4469901217026</v>
      </c>
      <c r="I317" s="518">
        <f t="shared" ca="1" si="40"/>
        <v>61841.756914848462</v>
      </c>
      <c r="J317" s="530">
        <f t="shared" ca="1" si="42"/>
        <v>2462533.7507435451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2396039.546838575</v>
      </c>
      <c r="D318" s="516">
        <f t="shared" ca="1" si="36"/>
        <v>922551.0013849301</v>
      </c>
      <c r="E318" s="516">
        <f t="shared" ca="1" si="37"/>
        <v>1473488.5454536448</v>
      </c>
      <c r="F318" s="516">
        <f t="shared" ca="1" si="38"/>
        <v>168843619.40253344</v>
      </c>
      <c r="G318" s="517">
        <v>53336</v>
      </c>
      <c r="H318" s="516">
        <f t="shared" ca="1" si="39"/>
        <v>4612.7550069246508</v>
      </c>
      <c r="I318" s="518">
        <f t="shared" ca="1" si="40"/>
        <v>63357.964156651185</v>
      </c>
      <c r="J318" s="530">
        <f t="shared" ca="1" si="42"/>
        <v>2464010.2660021512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2396039.546838575</v>
      </c>
      <c r="D319" s="516">
        <f t="shared" ca="1" si="36"/>
        <v>914569.60509705613</v>
      </c>
      <c r="E319" s="516">
        <f t="shared" ca="1" si="37"/>
        <v>1481469.9417415189</v>
      </c>
      <c r="F319" s="516">
        <f t="shared" ca="1" si="38"/>
        <v>167362149.46079192</v>
      </c>
      <c r="G319" s="517">
        <v>53367</v>
      </c>
      <c r="H319" s="516">
        <f t="shared" ca="1" si="39"/>
        <v>4572.8480254852802</v>
      </c>
      <c r="I319" s="518">
        <f t="shared" ca="1" si="40"/>
        <v>62809.826417742435</v>
      </c>
      <c r="J319" s="530">
        <f t="shared" ca="1" si="42"/>
        <v>2463422.2212818027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2396039.546838575</v>
      </c>
      <c r="D320" s="516">
        <f t="shared" ca="1" si="36"/>
        <v>906544.97624595626</v>
      </c>
      <c r="E320" s="516">
        <f t="shared" ca="1" si="37"/>
        <v>1489494.5705926188</v>
      </c>
      <c r="F320" s="516">
        <f t="shared" ca="1" si="38"/>
        <v>165872654.8901993</v>
      </c>
      <c r="G320" s="517">
        <v>53395</v>
      </c>
      <c r="H320" s="516">
        <f t="shared" ca="1" si="39"/>
        <v>4532.7248812297812</v>
      </c>
      <c r="I320" s="518">
        <f t="shared" ca="1" si="40"/>
        <v>56233.682218826078</v>
      </c>
      <c r="J320" s="530">
        <f t="shared" ca="1" si="42"/>
        <v>2456805.9539386309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2396039.546838575</v>
      </c>
      <c r="D321" s="516">
        <f t="shared" ca="1" si="36"/>
        <v>898476.8806552462</v>
      </c>
      <c r="E321" s="516">
        <f t="shared" ca="1" si="37"/>
        <v>1497562.6661833287</v>
      </c>
      <c r="F321" s="516">
        <f t="shared" ca="1" si="38"/>
        <v>164375092.22401598</v>
      </c>
      <c r="G321" s="517">
        <v>53426</v>
      </c>
      <c r="H321" s="516">
        <f t="shared" ca="1" si="39"/>
        <v>4492.3844032762308</v>
      </c>
      <c r="I321" s="518">
        <f t="shared" ca="1" si="40"/>
        <v>61704.627619154133</v>
      </c>
      <c r="J321" s="530">
        <f t="shared" ca="1" si="42"/>
        <v>2462236.5588610056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2396039.546838575</v>
      </c>
      <c r="D322" s="516">
        <f t="shared" ca="1" si="36"/>
        <v>890365.08288008661</v>
      </c>
      <c r="E322" s="516">
        <f t="shared" ca="1" si="37"/>
        <v>1505674.4639584883</v>
      </c>
      <c r="F322" s="516">
        <f t="shared" ca="1" si="38"/>
        <v>162869417.76005748</v>
      </c>
      <c r="G322" s="517">
        <v>53456</v>
      </c>
      <c r="H322" s="516">
        <f t="shared" ca="1" si="39"/>
        <v>4451.8254144004331</v>
      </c>
      <c r="I322" s="518">
        <f t="shared" ca="1" si="40"/>
        <v>59175.033200645747</v>
      </c>
      <c r="J322" s="530">
        <f t="shared" ca="1" si="42"/>
        <v>2459666.4054536214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2396039.546838575</v>
      </c>
      <c r="D323" s="516">
        <f t="shared" ca="1" si="36"/>
        <v>882209.34620031132</v>
      </c>
      <c r="E323" s="516">
        <f t="shared" ca="1" si="37"/>
        <v>1513830.2006382637</v>
      </c>
      <c r="F323" s="516">
        <f t="shared" ca="1" si="38"/>
        <v>161355587.55941921</v>
      </c>
      <c r="G323" s="517">
        <v>53487</v>
      </c>
      <c r="H323" s="516">
        <f t="shared" ca="1" si="39"/>
        <v>4411.0467310015565</v>
      </c>
      <c r="I323" s="518">
        <f t="shared" ca="1" si="40"/>
        <v>60587.423406741378</v>
      </c>
      <c r="J323" s="530">
        <f t="shared" ca="1" si="42"/>
        <v>2461038.0169763183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2396039.546838575</v>
      </c>
      <c r="D324" s="516">
        <f t="shared" ca="1" si="36"/>
        <v>874009.43261352077</v>
      </c>
      <c r="E324" s="516">
        <f t="shared" ca="1" si="37"/>
        <v>1522030.1142250542</v>
      </c>
      <c r="F324" s="516">
        <f t="shared" ca="1" si="38"/>
        <v>159833557.44519415</v>
      </c>
      <c r="G324" s="517">
        <v>53517</v>
      </c>
      <c r="H324" s="516">
        <f t="shared" ca="1" si="39"/>
        <v>4370.0471630676038</v>
      </c>
      <c r="I324" s="518">
        <f t="shared" ca="1" si="40"/>
        <v>58088.011521390908</v>
      </c>
      <c r="J324" s="530">
        <f t="shared" ca="1" si="42"/>
        <v>2458497.6055230335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2396039.546838575</v>
      </c>
      <c r="D325" s="516">
        <f t="shared" ca="1" si="36"/>
        <v>865765.10282813502</v>
      </c>
      <c r="E325" s="516">
        <f t="shared" ca="1" si="37"/>
        <v>1530274.44401044</v>
      </c>
      <c r="F325" s="516">
        <f t="shared" ca="1" si="38"/>
        <v>158303283.00118372</v>
      </c>
      <c r="G325" s="517">
        <v>53548</v>
      </c>
      <c r="H325" s="516">
        <f t="shared" ca="1" si="39"/>
        <v>4328.8255141406753</v>
      </c>
      <c r="I325" s="518">
        <f t="shared" ca="1" si="40"/>
        <v>59458.083369612221</v>
      </c>
      <c r="J325" s="530">
        <f t="shared" ca="1" si="42"/>
        <v>2459826.4557223278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2396039.546838575</v>
      </c>
      <c r="D326" s="516">
        <f t="shared" ca="1" si="36"/>
        <v>857476.11625641189</v>
      </c>
      <c r="E326" s="516">
        <f t="shared" ca="1" si="37"/>
        <v>1538563.4305821632</v>
      </c>
      <c r="F326" s="516">
        <f t="shared" ca="1" si="38"/>
        <v>156764719.57060155</v>
      </c>
      <c r="G326" s="517">
        <v>53579</v>
      </c>
      <c r="H326" s="516">
        <f t="shared" ca="1" si="39"/>
        <v>4287.3805812820592</v>
      </c>
      <c r="I326" s="518">
        <f t="shared" ca="1" si="40"/>
        <v>58888.821276440336</v>
      </c>
      <c r="J326" s="530">
        <f t="shared" ca="1" si="42"/>
        <v>2459215.7486962974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2396039.546838575</v>
      </c>
      <c r="D327" s="516">
        <f t="shared" ca="1" si="36"/>
        <v>849142.23100742511</v>
      </c>
      <c r="E327" s="516">
        <f t="shared" ca="1" si="37"/>
        <v>1546897.3158311499</v>
      </c>
      <c r="F327" s="516">
        <f t="shared" ca="1" si="38"/>
        <v>155217822.2547704</v>
      </c>
      <c r="G327" s="517">
        <v>53609</v>
      </c>
      <c r="H327" s="516">
        <f t="shared" ca="1" si="39"/>
        <v>4245.7111550371255</v>
      </c>
      <c r="I327" s="518">
        <f t="shared" ca="1" si="40"/>
        <v>56435.299045416548</v>
      </c>
      <c r="J327" s="530">
        <f t="shared" ca="1" si="42"/>
        <v>2456720.5570390285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2396039.546838575</v>
      </c>
      <c r="D328" s="516">
        <f t="shared" ca="1" si="36"/>
        <v>840763.20388000633</v>
      </c>
      <c r="E328" s="516">
        <f t="shared" ca="1" si="37"/>
        <v>1555276.3429585686</v>
      </c>
      <c r="F328" s="516">
        <f t="shared" ca="1" si="38"/>
        <v>153662545.91181183</v>
      </c>
      <c r="G328" s="517">
        <v>53640</v>
      </c>
      <c r="H328" s="516">
        <f t="shared" ca="1" si="39"/>
        <v>4203.816019400032</v>
      </c>
      <c r="I328" s="518">
        <f t="shared" ca="1" si="40"/>
        <v>57741.029878774578</v>
      </c>
      <c r="J328" s="530">
        <f t="shared" ca="1" si="42"/>
        <v>2457984.3927367497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2396039.546838575</v>
      </c>
      <c r="D329" s="516">
        <f t="shared" ca="1" si="36"/>
        <v>832338.79035564745</v>
      </c>
      <c r="E329" s="516">
        <f t="shared" ca="1" si="37"/>
        <v>1563700.7564829276</v>
      </c>
      <c r="F329" s="516">
        <f t="shared" ca="1" si="38"/>
        <v>152098845.1553289</v>
      </c>
      <c r="G329" s="517">
        <v>53670</v>
      </c>
      <c r="H329" s="516">
        <f t="shared" ca="1" si="39"/>
        <v>4161.6939517782375</v>
      </c>
      <c r="I329" s="518">
        <f t="shared" ca="1" si="40"/>
        <v>55318.51652825225</v>
      </c>
      <c r="J329" s="530">
        <f t="shared" ca="1" si="42"/>
        <v>2455519.7573186052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2396039.546838575</v>
      </c>
      <c r="D330" s="516">
        <f t="shared" ca="1" si="36"/>
        <v>823868.74459136487</v>
      </c>
      <c r="E330" s="516">
        <f t="shared" ca="1" si="37"/>
        <v>1572170.8022472102</v>
      </c>
      <c r="F330" s="516">
        <f t="shared" ca="1" si="38"/>
        <v>150526674.3530817</v>
      </c>
      <c r="G330" s="517">
        <v>53701</v>
      </c>
      <c r="H330" s="516">
        <f t="shared" ca="1" si="39"/>
        <v>4119.3437229568244</v>
      </c>
      <c r="I330" s="518">
        <f t="shared" ca="1" si="40"/>
        <v>56580.770397782348</v>
      </c>
      <c r="J330" s="530">
        <f t="shared" ca="1" si="42"/>
        <v>2456739.6609593141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2396039.546838575</v>
      </c>
      <c r="D331" s="516">
        <f t="shared" ca="1" si="36"/>
        <v>815352.81941252598</v>
      </c>
      <c r="E331" s="516">
        <f t="shared" ca="1" si="37"/>
        <v>1580686.7274260491</v>
      </c>
      <c r="F331" s="516">
        <f t="shared" ca="1" si="38"/>
        <v>148945987.62565565</v>
      </c>
      <c r="G331" s="517">
        <v>53732</v>
      </c>
      <c r="H331" s="516">
        <f t="shared" ca="1" si="39"/>
        <v>4076.7640970626298</v>
      </c>
      <c r="I331" s="518">
        <f t="shared" ca="1" si="40"/>
        <v>55995.922859346385</v>
      </c>
      <c r="J331" s="530">
        <f t="shared" ca="1" si="42"/>
        <v>2456112.2337949839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2396039.546838575</v>
      </c>
      <c r="D332" s="516">
        <f t="shared" ca="1" si="36"/>
        <v>806790.76630563475</v>
      </c>
      <c r="E332" s="516">
        <f t="shared" ca="1" si="37"/>
        <v>1589248.7805329403</v>
      </c>
      <c r="F332" s="516">
        <f t="shared" ca="1" si="38"/>
        <v>147356738.84512272</v>
      </c>
      <c r="G332" s="517">
        <v>53760</v>
      </c>
      <c r="H332" s="516">
        <f t="shared" ca="1" si="39"/>
        <v>4033.9538315281739</v>
      </c>
      <c r="I332" s="518">
        <f t="shared" ca="1" si="40"/>
        <v>50045.851842220291</v>
      </c>
      <c r="J332" s="530">
        <f t="shared" ca="1" si="42"/>
        <v>2450119.3525123238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2396039.546838575</v>
      </c>
      <c r="D333" s="516">
        <f t="shared" ca="1" si="36"/>
        <v>798182.33541108144</v>
      </c>
      <c r="E333" s="516">
        <f t="shared" ca="1" si="37"/>
        <v>1597857.2114274935</v>
      </c>
      <c r="F333" s="516">
        <f t="shared" ca="1" si="38"/>
        <v>145758881.63369524</v>
      </c>
      <c r="G333" s="517">
        <v>53791</v>
      </c>
      <c r="H333" s="516">
        <f t="shared" ca="1" si="39"/>
        <v>3990.9116770554074</v>
      </c>
      <c r="I333" s="518">
        <f t="shared" ca="1" si="40"/>
        <v>54816.706850385643</v>
      </c>
      <c r="J333" s="530">
        <f t="shared" ca="1" si="42"/>
        <v>2454847.1653660163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2396039.546838575</v>
      </c>
      <c r="D334" s="516">
        <f t="shared" ca="1" si="36"/>
        <v>789527.27551584924</v>
      </c>
      <c r="E334" s="516">
        <f t="shared" ca="1" si="37"/>
        <v>1606512.2713227258</v>
      </c>
      <c r="F334" s="516">
        <f t="shared" ca="1" si="38"/>
        <v>144152369.36237252</v>
      </c>
      <c r="G334" s="517">
        <v>53821</v>
      </c>
      <c r="H334" s="516">
        <f t="shared" ca="1" si="39"/>
        <v>3947.6363775792461</v>
      </c>
      <c r="I334" s="518">
        <f t="shared" ca="1" si="40"/>
        <v>52473.197388130277</v>
      </c>
      <c r="J334" s="530">
        <f t="shared" ca="1" si="42"/>
        <v>2452460.3806042843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2396039.546838575</v>
      </c>
      <c r="D335" s="516">
        <f t="shared" ca="1" si="36"/>
        <v>780825.33404618455</v>
      </c>
      <c r="E335" s="516">
        <f t="shared" ca="1" si="37"/>
        <v>1615214.2127923905</v>
      </c>
      <c r="F335" s="516">
        <f t="shared" ca="1" si="38"/>
        <v>142537155.14958012</v>
      </c>
      <c r="G335" s="517">
        <v>53852</v>
      </c>
      <c r="H335" s="516">
        <f t="shared" ca="1" si="39"/>
        <v>3904.1266702309226</v>
      </c>
      <c r="I335" s="518">
        <f t="shared" ca="1" si="40"/>
        <v>53624.681402802569</v>
      </c>
      <c r="J335" s="530">
        <f t="shared" ca="1" si="42"/>
        <v>2453568.3549116086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2396039.546838575</v>
      </c>
      <c r="D336" s="516">
        <f t="shared" ca="1" si="36"/>
        <v>772076.2570602257</v>
      </c>
      <c r="E336" s="516">
        <f t="shared" ca="1" si="37"/>
        <v>1623963.2897783495</v>
      </c>
      <c r="F336" s="516">
        <f t="shared" ca="1" si="38"/>
        <v>140913191.85980177</v>
      </c>
      <c r="G336" s="517">
        <v>53882</v>
      </c>
      <c r="H336" s="516">
        <f t="shared" ca="1" si="39"/>
        <v>3860.3812853011286</v>
      </c>
      <c r="I336" s="518">
        <f t="shared" ca="1" si="40"/>
        <v>51313.37585384884</v>
      </c>
      <c r="J336" s="530">
        <f t="shared" ca="1" si="42"/>
        <v>2451213.3039777246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2396039.546838575</v>
      </c>
      <c r="D337" s="516">
        <f t="shared" ca="1" si="36"/>
        <v>763279.78924059297</v>
      </c>
      <c r="E337" s="516">
        <f t="shared" ca="1" si="37"/>
        <v>1632759.757597982</v>
      </c>
      <c r="F337" s="516">
        <f t="shared" ca="1" si="38"/>
        <v>139280432.10220379</v>
      </c>
      <c r="G337" s="517">
        <v>53913</v>
      </c>
      <c r="H337" s="516">
        <f t="shared" ca="1" si="39"/>
        <v>3816.3989462029649</v>
      </c>
      <c r="I337" s="518">
        <f t="shared" ca="1" si="40"/>
        <v>52419.707371846249</v>
      </c>
      <c r="J337" s="530">
        <f t="shared" ca="1" si="42"/>
        <v>2452275.6531566242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2396039.546838575</v>
      </c>
      <c r="D338" s="516">
        <f t="shared" ca="1" si="36"/>
        <v>754435.67388693721</v>
      </c>
      <c r="E338" s="516">
        <f t="shared" ca="1" si="37"/>
        <v>1641603.872951638</v>
      </c>
      <c r="F338" s="516">
        <f t="shared" ca="1" si="38"/>
        <v>137638828.22925216</v>
      </c>
      <c r="G338" s="517">
        <v>53944</v>
      </c>
      <c r="H338" s="516">
        <f t="shared" ca="1" si="39"/>
        <v>3772.1783694346859</v>
      </c>
      <c r="I338" s="518">
        <f t="shared" ca="1" si="40"/>
        <v>51812.320742019801</v>
      </c>
      <c r="J338" s="530">
        <f t="shared" ca="1" si="42"/>
        <v>2451624.0459500295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2396039.546838575</v>
      </c>
      <c r="D339" s="516">
        <f t="shared" ca="1" si="36"/>
        <v>745543.65290844918</v>
      </c>
      <c r="E339" s="516">
        <f t="shared" ca="1" si="37"/>
        <v>1650495.893930126</v>
      </c>
      <c r="F339" s="516">
        <f t="shared" ca="1" si="38"/>
        <v>135988332.33532202</v>
      </c>
      <c r="G339" s="517">
        <v>53974</v>
      </c>
      <c r="H339" s="516">
        <f t="shared" ca="1" si="39"/>
        <v>3727.7182645422458</v>
      </c>
      <c r="I339" s="518">
        <f t="shared" ca="1" si="40"/>
        <v>49549.978162530773</v>
      </c>
      <c r="J339" s="530">
        <f t="shared" ca="1" si="42"/>
        <v>2449317.2432656479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2396039.546838575</v>
      </c>
      <c r="D340" s="516">
        <f t="shared" ca="1" si="36"/>
        <v>736603.46681632765</v>
      </c>
      <c r="E340" s="516">
        <f t="shared" ca="1" si="37"/>
        <v>1659436.0800222475</v>
      </c>
      <c r="F340" s="516">
        <f t="shared" ca="1" si="38"/>
        <v>134328896.25529978</v>
      </c>
      <c r="G340" s="517">
        <v>54005</v>
      </c>
      <c r="H340" s="516">
        <f t="shared" ca="1" si="39"/>
        <v>3683.0173340816382</v>
      </c>
      <c r="I340" s="518">
        <f t="shared" ca="1" si="40"/>
        <v>50587.659628739792</v>
      </c>
      <c r="J340" s="530">
        <f t="shared" ca="1" si="42"/>
        <v>2450310.2238013963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2396039.546838575</v>
      </c>
      <c r="D341" s="516">
        <f t="shared" ca="1" si="36"/>
        <v>727614.85471620713</v>
      </c>
      <c r="E341" s="516">
        <f t="shared" ca="1" si="37"/>
        <v>1668424.6921223679</v>
      </c>
      <c r="F341" s="516">
        <f t="shared" ca="1" si="38"/>
        <v>132660471.56317741</v>
      </c>
      <c r="G341" s="517">
        <v>54035</v>
      </c>
      <c r="H341" s="516">
        <f t="shared" ca="1" si="39"/>
        <v>3638.0742735810359</v>
      </c>
      <c r="I341" s="518">
        <f t="shared" ca="1" si="40"/>
        <v>48358.402651907913</v>
      </c>
      <c r="J341" s="530">
        <f t="shared" ca="1" si="42"/>
        <v>2448036.0237640641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2396039.546838575</v>
      </c>
      <c r="D342" s="516">
        <f t="shared" ca="1" si="36"/>
        <v>718577.55430054432</v>
      </c>
      <c r="E342" s="516">
        <f t="shared" ca="1" si="37"/>
        <v>1677461.9925380307</v>
      </c>
      <c r="F342" s="516">
        <f t="shared" ca="1" si="38"/>
        <v>130983009.57063937</v>
      </c>
      <c r="G342" s="517">
        <v>54066</v>
      </c>
      <c r="H342" s="516">
        <f t="shared" ca="1" si="39"/>
        <v>3592.8877715027215</v>
      </c>
      <c r="I342" s="518">
        <f t="shared" ca="1" si="40"/>
        <v>49349.695421501994</v>
      </c>
      <c r="J342" s="530">
        <f t="shared" ca="1" si="42"/>
        <v>2448982.1300315796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2396039.546838575</v>
      </c>
      <c r="D343" s="516">
        <f t="shared" ca="1" si="36"/>
        <v>709491.30184096331</v>
      </c>
      <c r="E343" s="516">
        <f t="shared" ca="1" si="37"/>
        <v>1686548.2449976117</v>
      </c>
      <c r="F343" s="516">
        <f t="shared" ca="1" si="38"/>
        <v>129296461.32564177</v>
      </c>
      <c r="G343" s="517">
        <v>54097</v>
      </c>
      <c r="H343" s="516">
        <f t="shared" ca="1" si="39"/>
        <v>3547.4565092048165</v>
      </c>
      <c r="I343" s="518">
        <f t="shared" ca="1" si="40"/>
        <v>48725.679560277837</v>
      </c>
      <c r="J343" s="530">
        <f t="shared" ca="1" si="42"/>
        <v>2448312.6829080577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2396039.546838575</v>
      </c>
      <c r="D344" s="516">
        <f t="shared" ca="1" si="36"/>
        <v>700355.83218055964</v>
      </c>
      <c r="E344" s="516">
        <f t="shared" ca="1" si="37"/>
        <v>1695683.7146580154</v>
      </c>
      <c r="F344" s="516">
        <f t="shared" ca="1" si="38"/>
        <v>127600777.61098374</v>
      </c>
      <c r="G344" s="517">
        <v>54126</v>
      </c>
      <c r="H344" s="516">
        <f t="shared" ca="1" si="39"/>
        <v>3501.7791609027981</v>
      </c>
      <c r="I344" s="518">
        <f t="shared" ca="1" si="40"/>
        <v>44995.168541323335</v>
      </c>
      <c r="J344" s="530">
        <f t="shared" ca="1" si="42"/>
        <v>2444536.4945408013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2396039.546838575</v>
      </c>
      <c r="D345" s="516">
        <f t="shared" ca="1" si="36"/>
        <v>691170.87872616202</v>
      </c>
      <c r="E345" s="516">
        <f t="shared" ca="1" si="37"/>
        <v>1704868.668112413</v>
      </c>
      <c r="F345" s="516">
        <f t="shared" ca="1" si="38"/>
        <v>125895908.94287133</v>
      </c>
      <c r="G345" s="517">
        <v>54157</v>
      </c>
      <c r="H345" s="516">
        <f t="shared" ca="1" si="39"/>
        <v>3455.8543936308101</v>
      </c>
      <c r="I345" s="518">
        <f t="shared" ca="1" si="40"/>
        <v>47467.489271285951</v>
      </c>
      <c r="J345" s="530">
        <f t="shared" ca="1" si="42"/>
        <v>2446962.8905034917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2396039.546838575</v>
      </c>
      <c r="D346" s="516">
        <f t="shared" ca="1" si="36"/>
        <v>681936.17344055302</v>
      </c>
      <c r="E346" s="516">
        <f t="shared" ca="1" si="37"/>
        <v>1714103.373398022</v>
      </c>
      <c r="F346" s="516">
        <f t="shared" ca="1" si="38"/>
        <v>124181805.56947331</v>
      </c>
      <c r="G346" s="517">
        <v>54187</v>
      </c>
      <c r="H346" s="516">
        <f t="shared" ca="1" si="39"/>
        <v>3409.6808672027651</v>
      </c>
      <c r="I346" s="518">
        <f t="shared" ca="1" si="40"/>
        <v>45322.527219433672</v>
      </c>
      <c r="J346" s="530">
        <f t="shared" ca="1" si="42"/>
        <v>2444771.7549252114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2396039.546838575</v>
      </c>
      <c r="D347" s="516">
        <f t="shared" ca="1" si="36"/>
        <v>672651.4468346471</v>
      </c>
      <c r="E347" s="516">
        <f t="shared" ca="1" si="37"/>
        <v>1723388.1000039279</v>
      </c>
      <c r="F347" s="516">
        <f t="shared" ca="1" si="38"/>
        <v>122458417.46946938</v>
      </c>
      <c r="G347" s="517">
        <v>54218</v>
      </c>
      <c r="H347" s="516">
        <f t="shared" ca="1" si="39"/>
        <v>3363.2572341732357</v>
      </c>
      <c r="I347" s="518">
        <f t="shared" ca="1" si="40"/>
        <v>46195.631671844065</v>
      </c>
      <c r="J347" s="530">
        <f t="shared" ca="1" si="42"/>
        <v>2445598.4357445925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2396039.546838575</v>
      </c>
      <c r="D348" s="516">
        <f t="shared" ca="1" si="36"/>
        <v>663316.42795962584</v>
      </c>
      <c r="E348" s="516">
        <f t="shared" ca="1" si="37"/>
        <v>1732723.1188789492</v>
      </c>
      <c r="F348" s="516">
        <f t="shared" ca="1" si="38"/>
        <v>120725694.35059044</v>
      </c>
      <c r="G348" s="517">
        <v>54248</v>
      </c>
      <c r="H348" s="516">
        <f t="shared" ca="1" si="39"/>
        <v>3316.582139798129</v>
      </c>
      <c r="I348" s="518">
        <f t="shared" ca="1" si="40"/>
        <v>44085.030289008973</v>
      </c>
      <c r="J348" s="530">
        <f t="shared" ca="1" si="42"/>
        <v>2443441.1592673818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2396039.546838575</v>
      </c>
      <c r="D349" s="516">
        <f t="shared" ca="1" si="36"/>
        <v>653930.8443990316</v>
      </c>
      <c r="E349" s="516">
        <f t="shared" ca="1" si="37"/>
        <v>1742108.7024395433</v>
      </c>
      <c r="F349" s="516">
        <f t="shared" ca="1" si="38"/>
        <v>118983585.64815089</v>
      </c>
      <c r="G349" s="517">
        <v>54279</v>
      </c>
      <c r="H349" s="516">
        <f t="shared" ca="1" si="39"/>
        <v>3269.654221995158</v>
      </c>
      <c r="I349" s="518">
        <f t="shared" ca="1" si="40"/>
        <v>44909.958298419639</v>
      </c>
      <c r="J349" s="530">
        <f t="shared" ca="1" si="42"/>
        <v>2444219.1593589899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2396039.546838575</v>
      </c>
      <c r="D350" s="516">
        <f t="shared" ca="1" si="36"/>
        <v>644494.42226081737</v>
      </c>
      <c r="E350" s="516">
        <f t="shared" ca="1" si="37"/>
        <v>1751545.1245777577</v>
      </c>
      <c r="F350" s="516">
        <f t="shared" ca="1" si="38"/>
        <v>117232040.52357313</v>
      </c>
      <c r="G350" s="517">
        <v>54310</v>
      </c>
      <c r="H350" s="516">
        <f t="shared" ca="1" si="39"/>
        <v>3222.4721113040869</v>
      </c>
      <c r="I350" s="518">
        <f t="shared" ca="1" si="40"/>
        <v>44261.893861112127</v>
      </c>
      <c r="J350" s="530">
        <f t="shared" ca="1" si="42"/>
        <v>2443523.9128109915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2396039.546838575</v>
      </c>
      <c r="D351" s="516">
        <f t="shared" ca="1" si="36"/>
        <v>635006.88616935443</v>
      </c>
      <c r="E351" s="516">
        <f t="shared" ca="1" si="37"/>
        <v>1761032.6606692206</v>
      </c>
      <c r="F351" s="516">
        <f t="shared" ca="1" si="38"/>
        <v>115471007.86290391</v>
      </c>
      <c r="G351" s="517">
        <v>54340</v>
      </c>
      <c r="H351" s="516">
        <f t="shared" ca="1" si="39"/>
        <v>3175.034430846772</v>
      </c>
      <c r="I351" s="518">
        <f t="shared" ca="1" si="40"/>
        <v>42203.53458848632</v>
      </c>
      <c r="J351" s="530">
        <f t="shared" ca="1" si="42"/>
        <v>2441418.115857908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2396039.546838575</v>
      </c>
      <c r="D352" s="516">
        <f t="shared" ca="1" si="36"/>
        <v>625467.95925739617</v>
      </c>
      <c r="E352" s="516">
        <f t="shared" ca="1" si="37"/>
        <v>1770571.5875811789</v>
      </c>
      <c r="F352" s="516">
        <f t="shared" ca="1" si="38"/>
        <v>113700436.27532274</v>
      </c>
      <c r="G352" s="517">
        <v>54371</v>
      </c>
      <c r="H352" s="516">
        <f t="shared" ca="1" si="39"/>
        <v>3127.3397962869808</v>
      </c>
      <c r="I352" s="518">
        <f t="shared" ca="1" si="40"/>
        <v>42955.214925000248</v>
      </c>
      <c r="J352" s="530">
        <f t="shared" ca="1" si="42"/>
        <v>2442122.1015598625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2396039.546838575</v>
      </c>
      <c r="D353" s="516">
        <f t="shared" ca="1" si="36"/>
        <v>615877.36315799819</v>
      </c>
      <c r="E353" s="516">
        <f t="shared" ca="1" si="37"/>
        <v>1780162.1836805767</v>
      </c>
      <c r="F353" s="516">
        <f t="shared" ca="1" si="38"/>
        <v>111920274.09164216</v>
      </c>
      <c r="G353" s="517">
        <v>54401</v>
      </c>
      <c r="H353" s="516">
        <f t="shared" ca="1" si="39"/>
        <v>3079.386815789991</v>
      </c>
      <c r="I353" s="518">
        <f t="shared" ca="1" si="40"/>
        <v>40932.15705911618</v>
      </c>
      <c r="J353" s="530">
        <f t="shared" ca="1" si="42"/>
        <v>2440051.0907134814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2396039.546838575</v>
      </c>
      <c r="D354" s="516">
        <f t="shared" ca="1" si="36"/>
        <v>606234.81799639505</v>
      </c>
      <c r="E354" s="516">
        <f t="shared" ca="1" si="37"/>
        <v>1789804.72884218</v>
      </c>
      <c r="F354" s="516">
        <f t="shared" ca="1" si="38"/>
        <v>110130469.36279997</v>
      </c>
      <c r="G354" s="517">
        <v>54432</v>
      </c>
      <c r="H354" s="516">
        <f t="shared" ca="1" si="39"/>
        <v>3031.1740899819752</v>
      </c>
      <c r="I354" s="518">
        <f t="shared" ca="1" si="40"/>
        <v>41634.341962090883</v>
      </c>
      <c r="J354" s="530">
        <f t="shared" ca="1" si="42"/>
        <v>2440705.0628906479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2396039.546838575</v>
      </c>
      <c r="D355" s="516">
        <f t="shared" ca="1" si="36"/>
        <v>596540.04238183319</v>
      </c>
      <c r="E355" s="516">
        <f t="shared" ca="1" si="37"/>
        <v>1799499.5044567417</v>
      </c>
      <c r="F355" s="516">
        <f t="shared" ca="1" si="38"/>
        <v>108330969.85834323</v>
      </c>
      <c r="G355" s="517">
        <v>54463</v>
      </c>
      <c r="H355" s="516">
        <f t="shared" ca="1" si="39"/>
        <v>2982.7002119091658</v>
      </c>
      <c r="I355" s="518">
        <f t="shared" ca="1" si="40"/>
        <v>40968.534602961583</v>
      </c>
      <c r="J355" s="530">
        <f t="shared" ca="1" si="42"/>
        <v>2439990.7816534457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2396039.546838575</v>
      </c>
      <c r="D356" s="516">
        <f t="shared" ca="1" si="36"/>
        <v>586792.75339935918</v>
      </c>
      <c r="E356" s="516">
        <f t="shared" ca="1" si="37"/>
        <v>1809246.793439216</v>
      </c>
      <c r="F356" s="516">
        <f t="shared" ca="1" si="38"/>
        <v>106521723.06490402</v>
      </c>
      <c r="G356" s="517">
        <v>54491</v>
      </c>
      <c r="H356" s="516">
        <f t="shared" ca="1" si="39"/>
        <v>2933.963766996796</v>
      </c>
      <c r="I356" s="518">
        <f t="shared" ca="1" si="40"/>
        <v>36399.205872403327</v>
      </c>
      <c r="J356" s="530">
        <f t="shared" ca="1" si="42"/>
        <v>2435372.7164779752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2396039.546838575</v>
      </c>
      <c r="D357" s="516">
        <f t="shared" ca="1" si="36"/>
        <v>576992.66660156345</v>
      </c>
      <c r="E357" s="516">
        <f t="shared" ca="1" si="37"/>
        <v>1819046.8802370117</v>
      </c>
      <c r="F357" s="516">
        <f t="shared" ca="1" si="38"/>
        <v>104702676.18466701</v>
      </c>
      <c r="G357" s="517">
        <v>54522</v>
      </c>
      <c r="H357" s="516">
        <f t="shared" ca="1" si="39"/>
        <v>2884.9633330078173</v>
      </c>
      <c r="I357" s="518">
        <f t="shared" ca="1" si="40"/>
        <v>39626.080980144296</v>
      </c>
      <c r="J357" s="530">
        <f t="shared" ca="1" si="42"/>
        <v>2438550.5911517274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2396039.546838575</v>
      </c>
      <c r="D358" s="516">
        <f t="shared" ca="1" si="36"/>
        <v>567139.49600027967</v>
      </c>
      <c r="E358" s="516">
        <f t="shared" ca="1" si="37"/>
        <v>1828900.0508382954</v>
      </c>
      <c r="F358" s="516">
        <f t="shared" ca="1" si="38"/>
        <v>102873776.13382871</v>
      </c>
      <c r="G358" s="517">
        <v>54552</v>
      </c>
      <c r="H358" s="516">
        <f t="shared" ca="1" si="39"/>
        <v>2835.6974800013982</v>
      </c>
      <c r="I358" s="518">
        <f t="shared" ca="1" si="40"/>
        <v>37692.963426480121</v>
      </c>
      <c r="J358" s="530">
        <f t="shared" ca="1" si="42"/>
        <v>2436568.2077450566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2396039.546838575</v>
      </c>
      <c r="D359" s="516">
        <f t="shared" ca="1" si="36"/>
        <v>557232.95405823889</v>
      </c>
      <c r="E359" s="516">
        <f t="shared" ca="1" si="37"/>
        <v>1838806.5927803363</v>
      </c>
      <c r="F359" s="516">
        <f t="shared" ca="1" si="38"/>
        <v>101034969.54104838</v>
      </c>
      <c r="G359" s="517">
        <v>54583</v>
      </c>
      <c r="H359" s="516">
        <f t="shared" ca="1" si="39"/>
        <v>2786.1647702911946</v>
      </c>
      <c r="I359" s="518">
        <f t="shared" ca="1" si="40"/>
        <v>38269.044721784274</v>
      </c>
      <c r="J359" s="530">
        <f t="shared" ca="1" si="42"/>
        <v>2437094.7563306503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2396039.546838575</v>
      </c>
      <c r="D360" s="516">
        <f t="shared" ca="1" si="36"/>
        <v>547272.75168067869</v>
      </c>
      <c r="E360" s="516">
        <f t="shared" ca="1" si="37"/>
        <v>1848766.7951578964</v>
      </c>
      <c r="F360" s="516">
        <f t="shared" ca="1" si="38"/>
        <v>99186202.745890483</v>
      </c>
      <c r="G360" s="517">
        <v>54613</v>
      </c>
      <c r="H360" s="516">
        <f t="shared" ca="1" si="39"/>
        <v>2736.3637584033936</v>
      </c>
      <c r="I360" s="518">
        <f t="shared" ca="1" si="40"/>
        <v>36372.589034777411</v>
      </c>
      <c r="J360" s="530">
        <f t="shared" ca="1" si="42"/>
        <v>2435148.499631756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2396039.546838575</v>
      </c>
      <c r="D361" s="516">
        <f t="shared" ca="1" si="36"/>
        <v>537258.59820690681</v>
      </c>
      <c r="E361" s="516">
        <f t="shared" ca="1" si="37"/>
        <v>1858780.9486316682</v>
      </c>
      <c r="F361" s="516">
        <f t="shared" ca="1" si="38"/>
        <v>97327421.797258809</v>
      </c>
      <c r="G361" s="517">
        <v>54644</v>
      </c>
      <c r="H361" s="516">
        <f t="shared" ca="1" si="39"/>
        <v>2686.2929910345342</v>
      </c>
      <c r="I361" s="518">
        <f t="shared" ca="1" si="40"/>
        <v>36897.267421471253</v>
      </c>
      <c r="J361" s="530">
        <f t="shared" ca="1" si="42"/>
        <v>2435623.1072510812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2396039.546838575</v>
      </c>
      <c r="D362" s="516">
        <f t="shared" ca="1" si="36"/>
        <v>527190.20140181854</v>
      </c>
      <c r="E362" s="516">
        <f t="shared" ca="1" si="37"/>
        <v>1868849.3454367565</v>
      </c>
      <c r="F362" s="516">
        <f t="shared" ca="1" si="38"/>
        <v>95458572.451822057</v>
      </c>
      <c r="G362" s="517">
        <v>54675</v>
      </c>
      <c r="H362" s="516">
        <f t="shared" ca="1" si="39"/>
        <v>2635.9510070090928</v>
      </c>
      <c r="I362" s="518">
        <f t="shared" ca="1" si="40"/>
        <v>36205.80090858027</v>
      </c>
      <c r="J362" s="530">
        <f t="shared" ca="1" si="42"/>
        <v>2434881.2987541645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2396039.546838575</v>
      </c>
      <c r="D363" s="516">
        <f t="shared" ca="1" si="36"/>
        <v>517067.26744736952</v>
      </c>
      <c r="E363" s="516">
        <f t="shared" ca="1" si="37"/>
        <v>1878972.2793912054</v>
      </c>
      <c r="F363" s="516">
        <f t="shared" ca="1" si="38"/>
        <v>93579600.172430858</v>
      </c>
      <c r="G363" s="517">
        <v>54705</v>
      </c>
      <c r="H363" s="516">
        <f t="shared" ca="1" si="39"/>
        <v>2585.3363372368476</v>
      </c>
      <c r="I363" s="518">
        <f t="shared" ca="1" si="40"/>
        <v>34365.086082655936</v>
      </c>
      <c r="J363" s="530">
        <f t="shared" ca="1" si="42"/>
        <v>2432989.9692584677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2396039.546838575</v>
      </c>
      <c r="D364" s="516">
        <f t="shared" ca="1" si="36"/>
        <v>506889.50093400048</v>
      </c>
      <c r="E364" s="516">
        <f t="shared" ca="1" si="37"/>
        <v>1889150.0459045745</v>
      </c>
      <c r="F364" s="516">
        <f t="shared" ca="1" si="38"/>
        <v>91690450.126526281</v>
      </c>
      <c r="G364" s="517">
        <v>54736</v>
      </c>
      <c r="H364" s="516">
        <f t="shared" ca="1" si="39"/>
        <v>2534.4475046700022</v>
      </c>
      <c r="I364" s="518">
        <f t="shared" ca="1" si="40"/>
        <v>34811.611264144274</v>
      </c>
      <c r="J364" s="530">
        <f t="shared" ca="1" si="42"/>
        <v>2433385.605607389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2396039.546838575</v>
      </c>
      <c r="D365" s="516">
        <f t="shared" ca="1" si="36"/>
        <v>496656.60485201736</v>
      </c>
      <c r="E365" s="516">
        <f t="shared" ca="1" si="37"/>
        <v>1899382.9419865576</v>
      </c>
      <c r="F365" s="516">
        <f t="shared" ca="1" si="38"/>
        <v>89791067.18453972</v>
      </c>
      <c r="G365" s="517">
        <v>54766</v>
      </c>
      <c r="H365" s="516">
        <f t="shared" ca="1" si="39"/>
        <v>2483.2830242600867</v>
      </c>
      <c r="I365" s="518">
        <f t="shared" ca="1" si="40"/>
        <v>33008.562045549457</v>
      </c>
      <c r="J365" s="530">
        <f t="shared" ca="1" si="42"/>
        <v>2431531.3919083849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2396039.546838575</v>
      </c>
      <c r="D366" s="516">
        <f t="shared" ca="1" si="36"/>
        <v>486368.2805829235</v>
      </c>
      <c r="E366" s="516">
        <f t="shared" ca="1" si="37"/>
        <v>1909671.2662556516</v>
      </c>
      <c r="F366" s="516">
        <f t="shared" ca="1" si="38"/>
        <v>87881395.918284073</v>
      </c>
      <c r="G366" s="517">
        <v>54797</v>
      </c>
      <c r="H366" s="516">
        <f t="shared" ca="1" si="39"/>
        <v>2431.8414029146174</v>
      </c>
      <c r="I366" s="518">
        <f t="shared" ca="1" si="40"/>
        <v>33402.276992648774</v>
      </c>
      <c r="J366" s="530">
        <f t="shared" ca="1" si="42"/>
        <v>2431873.6652341387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2396039.546838575</v>
      </c>
      <c r="D367" s="516">
        <f t="shared" ca="1" si="36"/>
        <v>476024.2278907054</v>
      </c>
      <c r="E367" s="516">
        <f t="shared" ca="1" si="37"/>
        <v>1920015.3189478696</v>
      </c>
      <c r="F367" s="516">
        <f t="shared" ca="1" si="38"/>
        <v>85961380.599336207</v>
      </c>
      <c r="G367" s="517">
        <v>54828</v>
      </c>
      <c r="H367" s="516">
        <f t="shared" ca="1" si="39"/>
        <v>2380.1211394535271</v>
      </c>
      <c r="I367" s="518">
        <f t="shared" ca="1" si="40"/>
        <v>32691.879281601668</v>
      </c>
      <c r="J367" s="530">
        <f t="shared" ca="1" si="42"/>
        <v>2431111.5472596306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2396039.546838575</v>
      </c>
      <c r="D368" s="516">
        <f t="shared" ref="D368:D407" ca="1" si="44">+F367*(($H$6/100)/$H$9)</f>
        <v>465624.14491307113</v>
      </c>
      <c r="E368" s="516">
        <f t="shared" ref="E368:E407" ca="1" si="45">+C368-D368</f>
        <v>1930415.401925504</v>
      </c>
      <c r="F368" s="516">
        <f t="shared" ref="F368:F407" ca="1" si="46">IF(F367&lt;1,0,+F367-E368)</f>
        <v>84030965.197410703</v>
      </c>
      <c r="G368" s="517">
        <v>54856</v>
      </c>
      <c r="H368" s="516">
        <f t="shared" ref="H368:H407" ca="1" si="47">+D368*$H$7/100</f>
        <v>2328.1207245653554</v>
      </c>
      <c r="I368" s="518">
        <f t="shared" ref="I368:I407" ca="1" si="48">+F367*$R$41*O368</f>
        <v>28883.023881376965</v>
      </c>
      <c r="J368" s="530">
        <f t="shared" ca="1" si="42"/>
        <v>2427250.6914445176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2396039.546838575</v>
      </c>
      <c r="D369" s="516">
        <f t="shared" ca="1" si="44"/>
        <v>455167.72815264133</v>
      </c>
      <c r="E369" s="516">
        <f t="shared" ca="1" si="45"/>
        <v>1940871.8186859337</v>
      </c>
      <c r="F369" s="516">
        <f t="shared" ca="1" si="46"/>
        <v>82090093.378724769</v>
      </c>
      <c r="G369" s="517">
        <v>54887</v>
      </c>
      <c r="H369" s="516">
        <f t="shared" ca="1" si="47"/>
        <v>2275.8386407632065</v>
      </c>
      <c r="I369" s="518">
        <f t="shared" ca="1" si="48"/>
        <v>31259.519053436779</v>
      </c>
      <c r="J369" s="530">
        <f t="shared" ref="J369:J407" ca="1" si="50">+C369+H369+I369</f>
        <v>2429574.9045327753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2396039.546838575</v>
      </c>
      <c r="D370" s="516">
        <f t="shared" ca="1" si="44"/>
        <v>444654.67246809253</v>
      </c>
      <c r="E370" s="516">
        <f t="shared" ca="1" si="45"/>
        <v>1951384.8743704825</v>
      </c>
      <c r="F370" s="516">
        <f t="shared" ca="1" si="46"/>
        <v>80138708.504354283</v>
      </c>
      <c r="G370" s="517">
        <v>54917</v>
      </c>
      <c r="H370" s="516">
        <f t="shared" ca="1" si="47"/>
        <v>2223.2733623404624</v>
      </c>
      <c r="I370" s="518">
        <f t="shared" ca="1" si="48"/>
        <v>29552.433616340913</v>
      </c>
      <c r="J370" s="530">
        <f t="shared" ca="1" si="50"/>
        <v>2427815.2538172565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2396039.546838575</v>
      </c>
      <c r="D371" s="516">
        <f t="shared" ca="1" si="44"/>
        <v>434084.67106525239</v>
      </c>
      <c r="E371" s="516">
        <f t="shared" ca="1" si="45"/>
        <v>1961954.8757733228</v>
      </c>
      <c r="F371" s="516">
        <f t="shared" ca="1" si="46"/>
        <v>78176753.628580958</v>
      </c>
      <c r="G371" s="517">
        <v>54948</v>
      </c>
      <c r="H371" s="516">
        <f t="shared" ca="1" si="47"/>
        <v>2170.423355326262</v>
      </c>
      <c r="I371" s="518">
        <f t="shared" ca="1" si="48"/>
        <v>29811.599563619788</v>
      </c>
      <c r="J371" s="530">
        <f t="shared" ca="1" si="50"/>
        <v>2428021.5697575207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2396039.546838575</v>
      </c>
      <c r="D372" s="516">
        <f t="shared" ca="1" si="44"/>
        <v>423457.41548814689</v>
      </c>
      <c r="E372" s="516">
        <f t="shared" ca="1" si="45"/>
        <v>1972582.1313504281</v>
      </c>
      <c r="F372" s="516">
        <f t="shared" ca="1" si="46"/>
        <v>76204171.49723053</v>
      </c>
      <c r="G372" s="517">
        <v>54978</v>
      </c>
      <c r="H372" s="516">
        <f t="shared" ca="1" si="47"/>
        <v>2117.2870774407343</v>
      </c>
      <c r="I372" s="518">
        <f t="shared" ca="1" si="48"/>
        <v>28143.631306289142</v>
      </c>
      <c r="J372" s="530">
        <f t="shared" ca="1" si="50"/>
        <v>2426300.4652223052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2396039.546838575</v>
      </c>
      <c r="D373" s="516">
        <f t="shared" ca="1" si="44"/>
        <v>412772.59560999874</v>
      </c>
      <c r="E373" s="516">
        <f t="shared" ca="1" si="45"/>
        <v>1983266.9512285762</v>
      </c>
      <c r="F373" s="516">
        <f t="shared" ca="1" si="46"/>
        <v>74220904.546001956</v>
      </c>
      <c r="G373" s="517">
        <v>55009</v>
      </c>
      <c r="H373" s="516">
        <f t="shared" ca="1" si="47"/>
        <v>2063.8629780499937</v>
      </c>
      <c r="I373" s="518">
        <f t="shared" ca="1" si="48"/>
        <v>28347.951796969755</v>
      </c>
      <c r="J373" s="530">
        <f t="shared" ca="1" si="50"/>
        <v>2426451.3616135949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2396039.546838575</v>
      </c>
      <c r="D374" s="516">
        <f t="shared" ca="1" si="44"/>
        <v>402029.89962417725</v>
      </c>
      <c r="E374" s="516">
        <f t="shared" ca="1" si="45"/>
        <v>1994009.6472143978</v>
      </c>
      <c r="F374" s="516">
        <f t="shared" ca="1" si="46"/>
        <v>72226894.898787558</v>
      </c>
      <c r="G374" s="517">
        <v>55040</v>
      </c>
      <c r="H374" s="516">
        <f t="shared" ca="1" si="47"/>
        <v>2010.1494981208862</v>
      </c>
      <c r="I374" s="518">
        <f t="shared" ca="1" si="48"/>
        <v>27610.176491112725</v>
      </c>
      <c r="J374" s="530">
        <f t="shared" ca="1" si="50"/>
        <v>2425659.8728278088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2396039.546838575</v>
      </c>
      <c r="D375" s="516">
        <f t="shared" ca="1" si="44"/>
        <v>391229.0140350993</v>
      </c>
      <c r="E375" s="516">
        <f t="shared" ca="1" si="45"/>
        <v>2004810.5328034759</v>
      </c>
      <c r="F375" s="516">
        <f t="shared" ca="1" si="46"/>
        <v>70222084.365984082</v>
      </c>
      <c r="G375" s="517">
        <v>55070</v>
      </c>
      <c r="H375" s="516">
        <f t="shared" ca="1" si="47"/>
        <v>1956.1450701754966</v>
      </c>
      <c r="I375" s="518">
        <f t="shared" ca="1" si="48"/>
        <v>26001.682163563517</v>
      </c>
      <c r="J375" s="530">
        <f t="shared" ca="1" si="50"/>
        <v>2423997.3740723142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2396039.546838575</v>
      </c>
      <c r="D376" s="516">
        <f t="shared" ca="1" si="44"/>
        <v>380369.62364908046</v>
      </c>
      <c r="E376" s="516">
        <f t="shared" ca="1" si="45"/>
        <v>2015669.9231894945</v>
      </c>
      <c r="F376" s="516">
        <f t="shared" ca="1" si="46"/>
        <v>68206414.442794591</v>
      </c>
      <c r="G376" s="517">
        <v>55101</v>
      </c>
      <c r="H376" s="516">
        <f t="shared" ca="1" si="47"/>
        <v>1901.8481182454022</v>
      </c>
      <c r="I376" s="518">
        <f t="shared" ca="1" si="48"/>
        <v>26122.615384146076</v>
      </c>
      <c r="J376" s="530">
        <f t="shared" ca="1" si="50"/>
        <v>2424064.0103409667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2396039.546838575</v>
      </c>
      <c r="D377" s="516">
        <f t="shared" ca="1" si="44"/>
        <v>369451.41156513739</v>
      </c>
      <c r="E377" s="516">
        <f t="shared" ca="1" si="45"/>
        <v>2026588.1352734377</v>
      </c>
      <c r="F377" s="516">
        <f t="shared" ca="1" si="46"/>
        <v>66179826.307521157</v>
      </c>
      <c r="G377" s="517">
        <v>55131</v>
      </c>
      <c r="H377" s="516">
        <f t="shared" ca="1" si="47"/>
        <v>1847.2570578256868</v>
      </c>
      <c r="I377" s="518">
        <f t="shared" ca="1" si="48"/>
        <v>24554.309199406052</v>
      </c>
      <c r="J377" s="530">
        <f t="shared" ca="1" si="50"/>
        <v>2422441.1130958064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2396039.546838575</v>
      </c>
      <c r="D378" s="516">
        <f t="shared" ca="1" si="44"/>
        <v>358474.05916573963</v>
      </c>
      <c r="E378" s="516">
        <f t="shared" ca="1" si="45"/>
        <v>2037565.4876728354</v>
      </c>
      <c r="F378" s="516">
        <f t="shared" ca="1" si="46"/>
        <v>64142260.819848321</v>
      </c>
      <c r="G378" s="517">
        <v>55162</v>
      </c>
      <c r="H378" s="516">
        <f t="shared" ca="1" si="47"/>
        <v>1792.3702958286981</v>
      </c>
      <c r="I378" s="518">
        <f t="shared" ca="1" si="48"/>
        <v>24618.895386397868</v>
      </c>
      <c r="J378" s="530">
        <f t="shared" ca="1" si="50"/>
        <v>2422450.8125208016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2396039.546838575</v>
      </c>
      <c r="D379" s="516">
        <f t="shared" ca="1" si="44"/>
        <v>347437.24610751175</v>
      </c>
      <c r="E379" s="516">
        <f t="shared" ca="1" si="45"/>
        <v>2048602.3007310634</v>
      </c>
      <c r="F379" s="516">
        <f t="shared" ca="1" si="46"/>
        <v>62093658.519117258</v>
      </c>
      <c r="G379" s="517">
        <v>55193</v>
      </c>
      <c r="H379" s="516">
        <f t="shared" ca="1" si="47"/>
        <v>1737.1862305375587</v>
      </c>
      <c r="I379" s="518">
        <f t="shared" ca="1" si="48"/>
        <v>23860.921024983574</v>
      </c>
      <c r="J379" s="530">
        <f t="shared" ca="1" si="50"/>
        <v>2421637.6540940963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2396039.546838575</v>
      </c>
      <c r="D380" s="516">
        <f t="shared" ca="1" si="44"/>
        <v>336340.65031188517</v>
      </c>
      <c r="E380" s="516">
        <f t="shared" ca="1" si="45"/>
        <v>2059698.8965266899</v>
      </c>
      <c r="F380" s="516">
        <f t="shared" ca="1" si="46"/>
        <v>60033959.622590572</v>
      </c>
      <c r="G380" s="517">
        <v>55221</v>
      </c>
      <c r="H380" s="516">
        <f t="shared" ca="1" si="47"/>
        <v>1681.7032515594258</v>
      </c>
      <c r="I380" s="518">
        <f t="shared" ca="1" si="48"/>
        <v>20863.469262423398</v>
      </c>
      <c r="J380" s="530">
        <f t="shared" ca="1" si="50"/>
        <v>2418584.7193525578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2396039.546838575</v>
      </c>
      <c r="D381" s="516">
        <f t="shared" ca="1" si="44"/>
        <v>325183.94795569894</v>
      </c>
      <c r="E381" s="516">
        <f t="shared" ca="1" si="45"/>
        <v>2070855.5988828761</v>
      </c>
      <c r="F381" s="516">
        <f t="shared" ca="1" si="46"/>
        <v>57963104.023707695</v>
      </c>
      <c r="G381" s="517">
        <v>55252</v>
      </c>
      <c r="H381" s="516">
        <f t="shared" ca="1" si="47"/>
        <v>1625.9197397784947</v>
      </c>
      <c r="I381" s="518">
        <f t="shared" ca="1" si="48"/>
        <v>22332.632979603688</v>
      </c>
      <c r="J381" s="530">
        <f t="shared" ca="1" si="50"/>
        <v>2419998.0995579571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2396039.546838575</v>
      </c>
      <c r="D382" s="516">
        <f t="shared" ca="1" si="44"/>
        <v>313966.81346175005</v>
      </c>
      <c r="E382" s="516">
        <f t="shared" ca="1" si="45"/>
        <v>2082072.733376825</v>
      </c>
      <c r="F382" s="516">
        <f t="shared" ca="1" si="46"/>
        <v>55881031.290330872</v>
      </c>
      <c r="G382" s="517">
        <v>55282</v>
      </c>
      <c r="H382" s="516">
        <f t="shared" ca="1" si="47"/>
        <v>1569.8340673087503</v>
      </c>
      <c r="I382" s="518">
        <f t="shared" ca="1" si="48"/>
        <v>20866.717448534768</v>
      </c>
      <c r="J382" s="530">
        <f t="shared" ca="1" si="50"/>
        <v>2418476.0983544188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2396039.546838575</v>
      </c>
      <c r="D383" s="516">
        <f t="shared" ca="1" si="44"/>
        <v>302688.91948929225</v>
      </c>
      <c r="E383" s="516">
        <f t="shared" ca="1" si="45"/>
        <v>2093350.6273492828</v>
      </c>
      <c r="F383" s="516">
        <f t="shared" ca="1" si="46"/>
        <v>53787680.662981592</v>
      </c>
      <c r="G383" s="517">
        <v>55313</v>
      </c>
      <c r="H383" s="516">
        <f t="shared" ca="1" si="47"/>
        <v>1513.4445974464613</v>
      </c>
      <c r="I383" s="518">
        <f t="shared" ca="1" si="48"/>
        <v>20787.743640003082</v>
      </c>
      <c r="J383" s="530">
        <f t="shared" ca="1" si="50"/>
        <v>2418340.7350760247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2396039.546838575</v>
      </c>
      <c r="D384" s="516">
        <f t="shared" ca="1" si="44"/>
        <v>291349.93692448363</v>
      </c>
      <c r="E384" s="516">
        <f t="shared" ca="1" si="45"/>
        <v>2104689.6099140914</v>
      </c>
      <c r="F384" s="516">
        <f t="shared" ca="1" si="46"/>
        <v>51682991.053067498</v>
      </c>
      <c r="G384" s="517">
        <v>55343</v>
      </c>
      <c r="H384" s="516">
        <f t="shared" ca="1" si="47"/>
        <v>1456.749684622418</v>
      </c>
      <c r="I384" s="518">
        <f t="shared" ca="1" si="48"/>
        <v>19363.565038673372</v>
      </c>
      <c r="J384" s="530">
        <f t="shared" ca="1" si="50"/>
        <v>2416859.8615618711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2396039.546838575</v>
      </c>
      <c r="D385" s="516">
        <f t="shared" ca="1" si="44"/>
        <v>279949.53487078228</v>
      </c>
      <c r="E385" s="516">
        <f t="shared" ca="1" si="45"/>
        <v>2116090.0119677926</v>
      </c>
      <c r="F385" s="516">
        <f t="shared" ca="1" si="46"/>
        <v>49566901.041099705</v>
      </c>
      <c r="G385" s="517">
        <v>55374</v>
      </c>
      <c r="H385" s="516">
        <f t="shared" ca="1" si="47"/>
        <v>1399.7476743539114</v>
      </c>
      <c r="I385" s="518">
        <f t="shared" ca="1" si="48"/>
        <v>19226.072671741109</v>
      </c>
      <c r="J385" s="530">
        <f t="shared" ca="1" si="50"/>
        <v>2416665.3671846702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2396039.546838575</v>
      </c>
      <c r="D386" s="516">
        <f t="shared" ca="1" si="44"/>
        <v>268487.38063929009</v>
      </c>
      <c r="E386" s="516">
        <f t="shared" ca="1" si="45"/>
        <v>2127552.1661992851</v>
      </c>
      <c r="F386" s="516">
        <f t="shared" ca="1" si="46"/>
        <v>47439348.874900423</v>
      </c>
      <c r="G386" s="517">
        <v>55405</v>
      </c>
      <c r="H386" s="516">
        <f t="shared" ca="1" si="47"/>
        <v>1342.4369031964504</v>
      </c>
      <c r="I386" s="518">
        <f t="shared" ca="1" si="48"/>
        <v>18438.887187289089</v>
      </c>
      <c r="J386" s="530">
        <f t="shared" ca="1" si="50"/>
        <v>2415820.8709290605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2396039.546838575</v>
      </c>
      <c r="D387" s="516">
        <f t="shared" ca="1" si="44"/>
        <v>256963.13973904395</v>
      </c>
      <c r="E387" s="516">
        <f t="shared" ca="1" si="45"/>
        <v>2139076.407099531</v>
      </c>
      <c r="F387" s="516">
        <f t="shared" ca="1" si="46"/>
        <v>45300272.467800893</v>
      </c>
      <c r="G387" s="517">
        <v>55435</v>
      </c>
      <c r="H387" s="516">
        <f t="shared" ca="1" si="47"/>
        <v>1284.8156986952197</v>
      </c>
      <c r="I387" s="518">
        <f t="shared" ca="1" si="48"/>
        <v>17078.16559496415</v>
      </c>
      <c r="J387" s="530">
        <f t="shared" ca="1" si="50"/>
        <v>2414402.5281322347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2396039.546838575</v>
      </c>
      <c r="D388" s="516">
        <f t="shared" ca="1" si="44"/>
        <v>245376.47586725483</v>
      </c>
      <c r="E388" s="516">
        <f t="shared" ca="1" si="45"/>
        <v>2150663.0709713204</v>
      </c>
      <c r="F388" s="516">
        <f t="shared" ca="1" si="46"/>
        <v>43149609.396829575</v>
      </c>
      <c r="G388" s="517">
        <v>55466</v>
      </c>
      <c r="H388" s="516">
        <f t="shared" ca="1" si="47"/>
        <v>1226.8823793362742</v>
      </c>
      <c r="I388" s="518">
        <f t="shared" ca="1" si="48"/>
        <v>16851.701358021932</v>
      </c>
      <c r="J388" s="530">
        <f t="shared" ca="1" si="50"/>
        <v>2414118.130575933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2396039.546838575</v>
      </c>
      <c r="D389" s="516">
        <f t="shared" ca="1" si="44"/>
        <v>233727.05089949354</v>
      </c>
      <c r="E389" s="516">
        <f t="shared" ca="1" si="45"/>
        <v>2162312.4959390815</v>
      </c>
      <c r="F389" s="516">
        <f t="shared" ca="1" si="46"/>
        <v>40987296.900890492</v>
      </c>
      <c r="G389" s="517">
        <v>55496</v>
      </c>
      <c r="H389" s="516">
        <f t="shared" ca="1" si="47"/>
        <v>1168.6352544974677</v>
      </c>
      <c r="I389" s="518">
        <f t="shared" ca="1" si="48"/>
        <v>15533.859382858645</v>
      </c>
      <c r="J389" s="530">
        <f t="shared" ca="1" si="50"/>
        <v>2412742.0414759312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2396039.546838575</v>
      </c>
      <c r="D390" s="516">
        <f t="shared" ca="1" si="44"/>
        <v>222014.5248798235</v>
      </c>
      <c r="E390" s="516">
        <f t="shared" ca="1" si="45"/>
        <v>2174025.0219587516</v>
      </c>
      <c r="F390" s="516">
        <f t="shared" ca="1" si="46"/>
        <v>38813271.878931738</v>
      </c>
      <c r="G390" s="517">
        <v>55527</v>
      </c>
      <c r="H390" s="516">
        <f t="shared" ca="1" si="47"/>
        <v>1110.0726243991176</v>
      </c>
      <c r="I390" s="518">
        <f t="shared" ca="1" si="48"/>
        <v>15247.274447131262</v>
      </c>
      <c r="J390" s="530">
        <f t="shared" ca="1" si="50"/>
        <v>2412396.8939101058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2396039.546838575</v>
      </c>
      <c r="D391" s="516">
        <f t="shared" ca="1" si="44"/>
        <v>210238.55601088025</v>
      </c>
      <c r="E391" s="516">
        <f t="shared" ca="1" si="45"/>
        <v>2185800.990827695</v>
      </c>
      <c r="F391" s="516">
        <f t="shared" ca="1" si="46"/>
        <v>36627470.888104044</v>
      </c>
      <c r="G391" s="517">
        <v>55558</v>
      </c>
      <c r="H391" s="516">
        <f t="shared" ca="1" si="47"/>
        <v>1051.1927800544013</v>
      </c>
      <c r="I391" s="518">
        <f t="shared" ca="1" si="48"/>
        <v>14438.537138962605</v>
      </c>
      <c r="J391" s="530">
        <f t="shared" ca="1" si="50"/>
        <v>2411529.2767575919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2396039.546838575</v>
      </c>
      <c r="D392" s="516">
        <f t="shared" ca="1" si="44"/>
        <v>198398.80064389692</v>
      </c>
      <c r="E392" s="516">
        <f t="shared" ca="1" si="45"/>
        <v>2197640.7461946784</v>
      </c>
      <c r="F392" s="516">
        <f t="shared" ca="1" si="46"/>
        <v>34429830.141909368</v>
      </c>
      <c r="G392" s="517">
        <v>55587</v>
      </c>
      <c r="H392" s="516">
        <f t="shared" ca="1" si="47"/>
        <v>991.99400321948463</v>
      </c>
      <c r="I392" s="518">
        <f t="shared" ca="1" si="48"/>
        <v>12746.359869060205</v>
      </c>
      <c r="J392" s="530">
        <f t="shared" ca="1" si="50"/>
        <v>2409777.9007108547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2396039.546838575</v>
      </c>
      <c r="D393" s="516">
        <f t="shared" ca="1" si="44"/>
        <v>186494.91326867577</v>
      </c>
      <c r="E393" s="516">
        <f t="shared" ca="1" si="45"/>
        <v>2209544.6335698995</v>
      </c>
      <c r="F393" s="516">
        <f t="shared" ca="1" si="46"/>
        <v>32220285.508339468</v>
      </c>
      <c r="G393" s="517">
        <v>55618</v>
      </c>
      <c r="H393" s="516">
        <f t="shared" ca="1" si="47"/>
        <v>932.4745663433788</v>
      </c>
      <c r="I393" s="518">
        <f t="shared" ca="1" si="48"/>
        <v>12807.896812790283</v>
      </c>
      <c r="J393" s="530">
        <f t="shared" ca="1" si="50"/>
        <v>2409779.9182177084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2396039.546838575</v>
      </c>
      <c r="D394" s="516">
        <f t="shared" ca="1" si="44"/>
        <v>174526.54650350547</v>
      </c>
      <c r="E394" s="516">
        <f t="shared" ca="1" si="45"/>
        <v>2221513.0003350694</v>
      </c>
      <c r="F394" s="516">
        <f t="shared" ca="1" si="46"/>
        <v>29998772.508004397</v>
      </c>
      <c r="G394" s="517">
        <v>55648</v>
      </c>
      <c r="H394" s="516">
        <f t="shared" ca="1" si="47"/>
        <v>872.6327325175273</v>
      </c>
      <c r="I394" s="518">
        <f t="shared" ca="1" si="48"/>
        <v>11599.302783002207</v>
      </c>
      <c r="J394" s="530">
        <f t="shared" ca="1" si="50"/>
        <v>2408511.4823540947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2396039.546838575</v>
      </c>
      <c r="D395" s="516">
        <f t="shared" ca="1" si="44"/>
        <v>162493.35108502381</v>
      </c>
      <c r="E395" s="516">
        <f t="shared" ca="1" si="45"/>
        <v>2233546.1957535511</v>
      </c>
      <c r="F395" s="516">
        <f t="shared" ca="1" si="46"/>
        <v>27765226.312250845</v>
      </c>
      <c r="G395" s="517">
        <v>55679</v>
      </c>
      <c r="H395" s="516">
        <f t="shared" ca="1" si="47"/>
        <v>812.466755425119</v>
      </c>
      <c r="I395" s="518">
        <f t="shared" ca="1" si="48"/>
        <v>11159.543372977634</v>
      </c>
      <c r="J395" s="530">
        <f t="shared" ca="1" si="50"/>
        <v>2408011.5569669777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2396039.546838575</v>
      </c>
      <c r="D396" s="516">
        <f t="shared" ca="1" si="44"/>
        <v>150394.97585802543</v>
      </c>
      <c r="E396" s="516">
        <f t="shared" ca="1" si="45"/>
        <v>2245644.5709805498</v>
      </c>
      <c r="F396" s="516">
        <f t="shared" ca="1" si="46"/>
        <v>25519581.741270296</v>
      </c>
      <c r="G396" s="517">
        <v>55709</v>
      </c>
      <c r="H396" s="516">
        <f t="shared" ca="1" si="47"/>
        <v>751.97487929012709</v>
      </c>
      <c r="I396" s="518">
        <f t="shared" ca="1" si="48"/>
        <v>9995.4814724103035</v>
      </c>
      <c r="J396" s="530">
        <f t="shared" ca="1" si="50"/>
        <v>2406787.0031902753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2396039.546838575</v>
      </c>
      <c r="D397" s="516">
        <f t="shared" ca="1" si="44"/>
        <v>138231.0677652141</v>
      </c>
      <c r="E397" s="516">
        <f t="shared" ca="1" si="45"/>
        <v>2257808.479073361</v>
      </c>
      <c r="F397" s="516">
        <f t="shared" ca="1" si="46"/>
        <v>23261773.262196936</v>
      </c>
      <c r="G397" s="517">
        <v>55740</v>
      </c>
      <c r="H397" s="516">
        <f t="shared" ca="1" si="47"/>
        <v>691.15533882607053</v>
      </c>
      <c r="I397" s="518">
        <f t="shared" ca="1" si="48"/>
        <v>9493.2844077525478</v>
      </c>
      <c r="J397" s="530">
        <f t="shared" ca="1" si="50"/>
        <v>2406223.9865851537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2396039.546838575</v>
      </c>
      <c r="D398" s="516">
        <f t="shared" ca="1" si="44"/>
        <v>126001.27183690008</v>
      </c>
      <c r="E398" s="516">
        <f t="shared" ca="1" si="45"/>
        <v>2270038.2750016749</v>
      </c>
      <c r="F398" s="516">
        <f t="shared" ca="1" si="46"/>
        <v>20991734.987195261</v>
      </c>
      <c r="G398" s="517">
        <v>55771</v>
      </c>
      <c r="H398" s="516">
        <f t="shared" ca="1" si="47"/>
        <v>630.00635918450041</v>
      </c>
      <c r="I398" s="518">
        <f t="shared" ca="1" si="48"/>
        <v>8653.3796535372603</v>
      </c>
      <c r="J398" s="530">
        <f t="shared" ca="1" si="50"/>
        <v>2405322.9328512968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2396039.546838575</v>
      </c>
      <c r="D399" s="516">
        <f t="shared" ca="1" si="44"/>
        <v>113705.231180641</v>
      </c>
      <c r="E399" s="516">
        <f t="shared" ca="1" si="45"/>
        <v>2282334.3156579342</v>
      </c>
      <c r="F399" s="516">
        <f t="shared" ca="1" si="46"/>
        <v>18709400.671537325</v>
      </c>
      <c r="G399" s="517">
        <v>55801</v>
      </c>
      <c r="H399" s="516">
        <f t="shared" ca="1" si="47"/>
        <v>568.52615590320499</v>
      </c>
      <c r="I399" s="518">
        <f t="shared" ca="1" si="48"/>
        <v>7557.0245953902931</v>
      </c>
      <c r="J399" s="530">
        <f t="shared" ca="1" si="50"/>
        <v>2404165.0975898681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2396039.546838575</v>
      </c>
      <c r="D400" s="516">
        <f t="shared" ca="1" si="44"/>
        <v>101342.58697082718</v>
      </c>
      <c r="E400" s="516">
        <f t="shared" ca="1" si="45"/>
        <v>2294696.959867748</v>
      </c>
      <c r="F400" s="516">
        <f t="shared" ca="1" si="46"/>
        <v>16414703.711669577</v>
      </c>
      <c r="G400" s="517">
        <v>55832</v>
      </c>
      <c r="H400" s="516">
        <f t="shared" ca="1" si="47"/>
        <v>506.71293485413588</v>
      </c>
      <c r="I400" s="518">
        <f t="shared" ca="1" si="48"/>
        <v>6959.8970498118833</v>
      </c>
      <c r="J400" s="530">
        <f t="shared" ca="1" si="50"/>
        <v>2403506.1568232407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2396039.546838575</v>
      </c>
      <c r="D401" s="516">
        <f t="shared" ca="1" si="44"/>
        <v>88912.978438210208</v>
      </c>
      <c r="E401" s="516">
        <f t="shared" ca="1" si="45"/>
        <v>2307126.5684003648</v>
      </c>
      <c r="F401" s="516">
        <f t="shared" ca="1" si="46"/>
        <v>14107577.143269213</v>
      </c>
      <c r="G401" s="517">
        <v>55862</v>
      </c>
      <c r="H401" s="516">
        <f t="shared" ca="1" si="47"/>
        <v>444.56489219105106</v>
      </c>
      <c r="I401" s="518">
        <f t="shared" ca="1" si="48"/>
        <v>5909.2933362010463</v>
      </c>
      <c r="J401" s="530">
        <f t="shared" ca="1" si="50"/>
        <v>2402393.405066967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2396039.546838575</v>
      </c>
      <c r="D402" s="516">
        <f t="shared" ca="1" si="44"/>
        <v>76416.042859374909</v>
      </c>
      <c r="E402" s="516">
        <f t="shared" ca="1" si="45"/>
        <v>2319623.5039792</v>
      </c>
      <c r="F402" s="516">
        <f t="shared" ca="1" si="46"/>
        <v>11787953.639290012</v>
      </c>
      <c r="G402" s="517">
        <v>55893</v>
      </c>
      <c r="H402" s="516">
        <f t="shared" ca="1" si="47"/>
        <v>382.08021429687454</v>
      </c>
      <c r="I402" s="518">
        <f t="shared" ca="1" si="48"/>
        <v>5248.0186972961465</v>
      </c>
      <c r="J402" s="530">
        <f t="shared" ca="1" si="50"/>
        <v>2401669.6457501682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2396039.546838575</v>
      </c>
      <c r="D403" s="516">
        <f t="shared" ca="1" si="44"/>
        <v>63851.41554615424</v>
      </c>
      <c r="E403" s="516">
        <f t="shared" ca="1" si="45"/>
        <v>2332188.1312924209</v>
      </c>
      <c r="F403" s="516">
        <f t="shared" ca="1" si="46"/>
        <v>9455765.507997591</v>
      </c>
      <c r="G403" s="517">
        <v>55924</v>
      </c>
      <c r="H403" s="516">
        <f t="shared" ca="1" si="47"/>
        <v>319.25707773077119</v>
      </c>
      <c r="I403" s="518">
        <f t="shared" ca="1" si="48"/>
        <v>4385.1187538158847</v>
      </c>
      <c r="J403" s="530">
        <f t="shared" ca="1" si="50"/>
        <v>2400743.9226701218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2396039.546838575</v>
      </c>
      <c r="D404" s="516">
        <f t="shared" ca="1" si="44"/>
        <v>51218.729834986952</v>
      </c>
      <c r="E404" s="516">
        <f t="shared" ca="1" si="45"/>
        <v>2344820.8170035882</v>
      </c>
      <c r="F404" s="516">
        <f t="shared" ca="1" si="46"/>
        <v>7110944.6909940029</v>
      </c>
      <c r="G404" s="517">
        <v>55952</v>
      </c>
      <c r="H404" s="516">
        <f t="shared" ca="1" si="47"/>
        <v>256.09364917493474</v>
      </c>
      <c r="I404" s="518">
        <f t="shared" ca="1" si="48"/>
        <v>3177.1372106871904</v>
      </c>
      <c r="J404" s="530">
        <f t="shared" ca="1" si="50"/>
        <v>2399472.7776984372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2396039.546838575</v>
      </c>
      <c r="D405" s="516">
        <f t="shared" ca="1" si="44"/>
        <v>38517.617076217517</v>
      </c>
      <c r="E405" s="516">
        <f t="shared" ca="1" si="45"/>
        <v>2357521.9297623574</v>
      </c>
      <c r="F405" s="516">
        <f t="shared" ca="1" si="46"/>
        <v>4753422.7612316459</v>
      </c>
      <c r="G405" s="517">
        <v>55983</v>
      </c>
      <c r="H405" s="516">
        <f t="shared" ca="1" si="47"/>
        <v>192.58808538108758</v>
      </c>
      <c r="I405" s="518">
        <f t="shared" ca="1" si="48"/>
        <v>2645.2714250497688</v>
      </c>
      <c r="J405" s="530">
        <f t="shared" ca="1" si="50"/>
        <v>2398877.4063490061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2396039.546838575</v>
      </c>
      <c r="D406" s="516">
        <f t="shared" ca="1" si="44"/>
        <v>25747.706623338083</v>
      </c>
      <c r="E406" s="516">
        <f t="shared" ca="1" si="45"/>
        <v>2370291.8402152369</v>
      </c>
      <c r="F406" s="516">
        <f t="shared" ca="1" si="46"/>
        <v>2383130.9210164091</v>
      </c>
      <c r="G406" s="517">
        <v>56013</v>
      </c>
      <c r="H406" s="516">
        <f t="shared" ca="1" si="47"/>
        <v>128.73853311669041</v>
      </c>
      <c r="I406" s="518">
        <f t="shared" ca="1" si="48"/>
        <v>1711.2321940433924</v>
      </c>
      <c r="J406" s="530">
        <f t="shared" ca="1" si="50"/>
        <v>2397879.5175657352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2396039.546838575</v>
      </c>
      <c r="D407" s="516">
        <f t="shared" ca="1" si="44"/>
        <v>12908.625822172216</v>
      </c>
      <c r="E407" s="516">
        <f t="shared" ca="1" si="45"/>
        <v>2383130.921016403</v>
      </c>
      <c r="F407" s="516">
        <f t="shared" ca="1" si="46"/>
        <v>6.0535967350006104E-9</v>
      </c>
      <c r="G407" s="517">
        <v>56044</v>
      </c>
      <c r="H407" s="516">
        <f t="shared" ca="1" si="47"/>
        <v>64.543129110861088</v>
      </c>
      <c r="I407" s="518">
        <f t="shared" ca="1" si="48"/>
        <v>886.52470261810402</v>
      </c>
      <c r="J407" s="530">
        <f t="shared" ca="1" si="50"/>
        <v>2396990.6146703037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0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862574236.86188102</v>
      </c>
      <c r="D409" s="540">
        <f ca="1">SUM(D47:D407)</f>
        <v>483494856.51331758</v>
      </c>
      <c r="E409" s="539">
        <f ca="1">SUM(E47:E408)</f>
        <v>379079380.34856921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40"/>
  <sheetViews>
    <sheetView topLeftCell="A4" zoomScaleNormal="100" zoomScaleSheetLayoutView="70" workbookViewId="0">
      <selection activeCell="E25" sqref="E25"/>
    </sheetView>
  </sheetViews>
  <sheetFormatPr baseColWidth="10" defaultRowHeight="15"/>
  <cols>
    <col min="1" max="2" width="5.7109375" customWidth="1"/>
    <col min="3" max="3" width="47.28515625" bestFit="1" customWidth="1"/>
    <col min="4" max="4" width="15.7109375" customWidth="1"/>
    <col min="6" max="6" width="19.7109375" customWidth="1"/>
    <col min="7" max="7" width="18.28515625" customWidth="1"/>
    <col min="9" max="9" width="17" customWidth="1"/>
  </cols>
  <sheetData>
    <row r="2" spans="2:7" ht="15.75" thickBot="1"/>
    <row r="3" spans="2:7" ht="20.100000000000001" customHeight="1" thickBot="1">
      <c r="B3" s="205" t="s">
        <v>221</v>
      </c>
      <c r="C3" s="256"/>
      <c r="D3" s="206"/>
      <c r="E3" s="206"/>
      <c r="F3" s="206"/>
      <c r="G3" s="206"/>
    </row>
    <row r="5" spans="2:7" ht="46.5" customHeight="1">
      <c r="B5" s="257" t="s">
        <v>79</v>
      </c>
      <c r="C5" s="257" t="s">
        <v>196</v>
      </c>
      <c r="D5" s="257" t="s">
        <v>24</v>
      </c>
      <c r="E5" s="257" t="s">
        <v>19</v>
      </c>
      <c r="F5" s="258" t="s">
        <v>228</v>
      </c>
      <c r="G5" s="258" t="s">
        <v>229</v>
      </c>
    </row>
    <row r="6" spans="2:7">
      <c r="B6" s="260">
        <v>1</v>
      </c>
      <c r="C6" s="260" t="s">
        <v>72</v>
      </c>
      <c r="D6" s="136" t="s">
        <v>23</v>
      </c>
      <c r="E6" s="114">
        <v>1</v>
      </c>
      <c r="F6" s="114">
        <v>10000000</v>
      </c>
      <c r="G6" s="262">
        <f>+F6*E6</f>
        <v>10000000</v>
      </c>
    </row>
    <row r="7" spans="2:7">
      <c r="B7" s="244">
        <v>2</v>
      </c>
      <c r="C7" s="244" t="s">
        <v>73</v>
      </c>
      <c r="D7" s="120" t="s">
        <v>23</v>
      </c>
      <c r="E7" s="115">
        <v>1</v>
      </c>
      <c r="F7" s="115">
        <v>80000000</v>
      </c>
      <c r="G7" s="263">
        <f>+F7*E7</f>
        <v>80000000</v>
      </c>
    </row>
    <row r="8" spans="2:7">
      <c r="B8" s="244">
        <v>3</v>
      </c>
      <c r="C8" s="244" t="s">
        <v>65</v>
      </c>
      <c r="D8" s="120" t="s">
        <v>23</v>
      </c>
      <c r="E8" s="115"/>
      <c r="F8" s="115"/>
      <c r="G8" s="263">
        <f>+F8*E8</f>
        <v>0</v>
      </c>
    </row>
    <row r="9" spans="2:7">
      <c r="B9" s="244">
        <v>4</v>
      </c>
      <c r="C9" s="244" t="s">
        <v>9</v>
      </c>
      <c r="D9" s="120" t="s">
        <v>23</v>
      </c>
      <c r="E9" s="115"/>
      <c r="F9" s="115"/>
      <c r="G9" s="263">
        <f t="shared" ref="G9:G28" si="0">+F9*E9</f>
        <v>0</v>
      </c>
    </row>
    <row r="10" spans="2:7">
      <c r="B10" s="244">
        <v>5</v>
      </c>
      <c r="C10" s="244" t="s">
        <v>74</v>
      </c>
      <c r="D10" s="120" t="s">
        <v>23</v>
      </c>
      <c r="E10" s="115"/>
      <c r="F10" s="115"/>
      <c r="G10" s="263">
        <f t="shared" ref="G10" si="1">+F10*E10</f>
        <v>0</v>
      </c>
    </row>
    <row r="11" spans="2:7">
      <c r="B11" s="244">
        <v>6</v>
      </c>
      <c r="C11" s="244" t="s">
        <v>38</v>
      </c>
      <c r="D11" s="120" t="s">
        <v>23</v>
      </c>
      <c r="E11" s="115"/>
      <c r="F11" s="115"/>
      <c r="G11" s="263">
        <f t="shared" si="0"/>
        <v>0</v>
      </c>
    </row>
    <row r="12" spans="2:7">
      <c r="B12" s="244">
        <v>7</v>
      </c>
      <c r="C12" s="244" t="s">
        <v>10</v>
      </c>
      <c r="D12" s="120" t="s">
        <v>23</v>
      </c>
      <c r="E12" s="115"/>
      <c r="F12" s="115"/>
      <c r="G12" s="263">
        <f t="shared" si="0"/>
        <v>0</v>
      </c>
    </row>
    <row r="13" spans="2:7">
      <c r="B13" s="244">
        <v>8</v>
      </c>
      <c r="C13" s="244" t="s">
        <v>11</v>
      </c>
      <c r="D13" s="120" t="s">
        <v>23</v>
      </c>
      <c r="E13" s="115"/>
      <c r="F13" s="115"/>
      <c r="G13" s="263">
        <f t="shared" si="0"/>
        <v>0</v>
      </c>
    </row>
    <row r="14" spans="2:7">
      <c r="B14" s="244">
        <v>9</v>
      </c>
      <c r="C14" s="244" t="s">
        <v>12</v>
      </c>
      <c r="D14" s="120" t="s">
        <v>23</v>
      </c>
      <c r="E14" s="115"/>
      <c r="F14" s="115"/>
      <c r="G14" s="263">
        <f t="shared" si="0"/>
        <v>0</v>
      </c>
    </row>
    <row r="15" spans="2:7">
      <c r="B15" s="244">
        <v>10</v>
      </c>
      <c r="C15" s="244" t="s">
        <v>35</v>
      </c>
      <c r="D15" s="120" t="s">
        <v>23</v>
      </c>
      <c r="E15" s="115"/>
      <c r="F15" s="115"/>
      <c r="G15" s="263">
        <f t="shared" si="0"/>
        <v>0</v>
      </c>
    </row>
    <row r="16" spans="2:7">
      <c r="B16" s="244">
        <v>11</v>
      </c>
      <c r="C16" s="244" t="s">
        <v>67</v>
      </c>
      <c r="D16" s="120" t="s">
        <v>23</v>
      </c>
      <c r="E16" s="115">
        <v>1</v>
      </c>
      <c r="F16" s="115">
        <v>230000000</v>
      </c>
      <c r="G16" s="263">
        <f t="shared" si="0"/>
        <v>230000000</v>
      </c>
    </row>
    <row r="17" spans="2:7">
      <c r="B17" s="244">
        <v>12</v>
      </c>
      <c r="C17" s="244" t="s">
        <v>66</v>
      </c>
      <c r="D17" s="120" t="s">
        <v>23</v>
      </c>
      <c r="E17" s="115"/>
      <c r="F17" s="115"/>
      <c r="G17" s="263">
        <f t="shared" si="0"/>
        <v>0</v>
      </c>
    </row>
    <row r="18" spans="2:7">
      <c r="B18" s="244">
        <v>13</v>
      </c>
      <c r="C18" s="244" t="s">
        <v>71</v>
      </c>
      <c r="D18" s="120" t="s">
        <v>23</v>
      </c>
      <c r="E18" s="115"/>
      <c r="F18" s="115"/>
      <c r="G18" s="263">
        <f t="shared" si="0"/>
        <v>0</v>
      </c>
    </row>
    <row r="19" spans="2:7">
      <c r="B19" s="244">
        <v>14</v>
      </c>
      <c r="C19" s="244" t="s">
        <v>68</v>
      </c>
      <c r="D19" s="120" t="s">
        <v>23</v>
      </c>
      <c r="E19" s="115"/>
      <c r="F19" s="115"/>
      <c r="G19" s="263">
        <f t="shared" si="0"/>
        <v>0</v>
      </c>
    </row>
    <row r="20" spans="2:7">
      <c r="B20" s="244">
        <v>15</v>
      </c>
      <c r="C20" s="244" t="s">
        <v>69</v>
      </c>
      <c r="D20" s="120" t="s">
        <v>23</v>
      </c>
      <c r="E20" s="115">
        <v>1</v>
      </c>
      <c r="F20" s="115">
        <v>45000000</v>
      </c>
      <c r="G20" s="263">
        <f t="shared" si="0"/>
        <v>45000000</v>
      </c>
    </row>
    <row r="21" spans="2:7">
      <c r="B21" s="244">
        <v>16</v>
      </c>
      <c r="C21" s="244" t="s">
        <v>80</v>
      </c>
      <c r="D21" s="120" t="s">
        <v>23</v>
      </c>
      <c r="E21" s="115">
        <v>1</v>
      </c>
      <c r="F21" s="115">
        <v>112000000</v>
      </c>
      <c r="G21" s="263">
        <f t="shared" si="0"/>
        <v>112000000</v>
      </c>
    </row>
    <row r="22" spans="2:7">
      <c r="B22" s="244">
        <v>17</v>
      </c>
      <c r="C22" s="244" t="s">
        <v>36</v>
      </c>
      <c r="D22" s="120" t="s">
        <v>23</v>
      </c>
      <c r="E22" s="115"/>
      <c r="F22" s="115"/>
      <c r="G22" s="263">
        <f t="shared" si="0"/>
        <v>0</v>
      </c>
    </row>
    <row r="23" spans="2:7">
      <c r="B23" s="244">
        <v>18</v>
      </c>
      <c r="C23" s="244" t="s">
        <v>70</v>
      </c>
      <c r="D23" s="120" t="s">
        <v>23</v>
      </c>
      <c r="E23" s="115">
        <v>1</v>
      </c>
      <c r="F23" s="115">
        <f>950000000*0.416666666666667</f>
        <v>395833333.33333367</v>
      </c>
      <c r="G23" s="263">
        <f t="shared" si="0"/>
        <v>395833333.33333367</v>
      </c>
    </row>
    <row r="24" spans="2:7">
      <c r="B24" s="244">
        <v>19</v>
      </c>
      <c r="C24" s="244" t="s">
        <v>13</v>
      </c>
      <c r="D24" s="120" t="s">
        <v>23</v>
      </c>
      <c r="E24" s="115"/>
      <c r="F24" s="115"/>
      <c r="G24" s="263">
        <f t="shared" si="0"/>
        <v>0</v>
      </c>
    </row>
    <row r="25" spans="2:7">
      <c r="B25" s="244">
        <v>20</v>
      </c>
      <c r="C25" s="244" t="s">
        <v>37</v>
      </c>
      <c r="D25" s="120" t="s">
        <v>23</v>
      </c>
      <c r="E25" s="115">
        <v>1</v>
      </c>
      <c r="F25" s="115">
        <v>60000000</v>
      </c>
      <c r="G25" s="263">
        <f t="shared" si="0"/>
        <v>60000000</v>
      </c>
    </row>
    <row r="26" spans="2:7">
      <c r="B26" s="244">
        <v>21</v>
      </c>
      <c r="C26" s="244" t="s">
        <v>83</v>
      </c>
      <c r="D26" s="120" t="s">
        <v>23</v>
      </c>
      <c r="E26" s="115"/>
      <c r="F26" s="115"/>
      <c r="G26" s="263">
        <f t="shared" si="0"/>
        <v>0</v>
      </c>
    </row>
    <row r="27" spans="2:7">
      <c r="B27" s="244">
        <v>22</v>
      </c>
      <c r="C27" s="244" t="s">
        <v>84</v>
      </c>
      <c r="D27" s="120" t="s">
        <v>23</v>
      </c>
      <c r="E27" s="115"/>
      <c r="F27" s="115"/>
      <c r="G27" s="263">
        <f t="shared" si="0"/>
        <v>0</v>
      </c>
    </row>
    <row r="28" spans="2:7">
      <c r="B28" s="261">
        <v>23</v>
      </c>
      <c r="C28" s="261" t="s">
        <v>126</v>
      </c>
      <c r="D28" s="137" t="s">
        <v>23</v>
      </c>
      <c r="E28" s="116"/>
      <c r="F28" s="117"/>
      <c r="G28" s="264">
        <f t="shared" si="0"/>
        <v>0</v>
      </c>
    </row>
    <row r="29" spans="2:7">
      <c r="B29" s="244">
        <v>24</v>
      </c>
      <c r="C29" s="244" t="s">
        <v>164</v>
      </c>
      <c r="D29" s="120"/>
      <c r="E29" s="118"/>
      <c r="F29" s="115"/>
      <c r="G29" s="263">
        <f t="shared" ref="G29:G35" si="2">+F29*E29</f>
        <v>0</v>
      </c>
    </row>
    <row r="30" spans="2:7">
      <c r="B30" s="244">
        <v>25</v>
      </c>
      <c r="C30" s="119"/>
      <c r="D30" s="120"/>
      <c r="E30" s="118"/>
      <c r="F30" s="115"/>
      <c r="G30" s="263">
        <f t="shared" si="2"/>
        <v>0</v>
      </c>
    </row>
    <row r="31" spans="2:7">
      <c r="B31" s="244">
        <v>26</v>
      </c>
      <c r="C31" s="119"/>
      <c r="D31" s="120"/>
      <c r="E31" s="118"/>
      <c r="F31" s="115"/>
      <c r="G31" s="263">
        <f t="shared" si="2"/>
        <v>0</v>
      </c>
    </row>
    <row r="32" spans="2:7">
      <c r="B32" s="261">
        <v>27</v>
      </c>
      <c r="C32" s="119"/>
      <c r="D32" s="120"/>
      <c r="E32" s="118"/>
      <c r="F32" s="115"/>
      <c r="G32" s="264">
        <f t="shared" si="2"/>
        <v>0</v>
      </c>
    </row>
    <row r="33" spans="2:7">
      <c r="B33" s="244">
        <v>28</v>
      </c>
      <c r="C33" s="119"/>
      <c r="D33" s="120"/>
      <c r="E33" s="118"/>
      <c r="F33" s="115"/>
      <c r="G33" s="263">
        <f t="shared" si="2"/>
        <v>0</v>
      </c>
    </row>
    <row r="34" spans="2:7">
      <c r="B34" s="244">
        <v>29</v>
      </c>
      <c r="C34" s="119"/>
      <c r="D34" s="120"/>
      <c r="E34" s="118"/>
      <c r="F34" s="115"/>
      <c r="G34" s="263">
        <f t="shared" si="2"/>
        <v>0</v>
      </c>
    </row>
    <row r="35" spans="2:7">
      <c r="B35" s="244">
        <v>30</v>
      </c>
      <c r="C35" s="119"/>
      <c r="D35" s="120"/>
      <c r="E35" s="118"/>
      <c r="F35" s="115"/>
      <c r="G35" s="263">
        <f t="shared" si="2"/>
        <v>0</v>
      </c>
    </row>
    <row r="36" spans="2:7" ht="15.75">
      <c r="B36" s="553" t="s">
        <v>230</v>
      </c>
      <c r="C36" s="553"/>
      <c r="D36" s="553"/>
      <c r="E36" s="553"/>
      <c r="F36" s="553"/>
      <c r="G36" s="259">
        <f>SUM(G6:G35)</f>
        <v>932833333.33333373</v>
      </c>
    </row>
    <row r="37" spans="2:7" ht="15.75">
      <c r="B37" s="553" t="s">
        <v>231</v>
      </c>
      <c r="C37" s="553"/>
      <c r="D37" s="553"/>
      <c r="E37" s="553"/>
      <c r="F37" s="553"/>
      <c r="G37" s="259">
        <f>+G36/'1- DATOS DEL PROYECTO'!C36</f>
        <v>69098.765432098793</v>
      </c>
    </row>
    <row r="39" spans="2:7">
      <c r="B39" s="554" t="s">
        <v>222</v>
      </c>
      <c r="C39" s="554"/>
      <c r="D39" s="554"/>
      <c r="E39" s="554"/>
      <c r="F39" s="554"/>
      <c r="G39" s="554"/>
    </row>
    <row r="40" spans="2:7" ht="30.75" customHeight="1">
      <c r="B40" s="554"/>
      <c r="C40" s="554"/>
      <c r="D40" s="554"/>
      <c r="E40" s="554"/>
      <c r="F40" s="554"/>
      <c r="G40" s="554"/>
    </row>
  </sheetData>
  <sheetProtection algorithmName="SHA-512" hashValue="d8tZYDiXKMurAL6bComCUE42q12IMAVBp7QoFi53L2DjUHuaHuILdzSLV5K/virsA8qaBbeftu1Lj0PcmVjXAQ==" saltValue="JGnxEhcPoo/aKDO5pQT4eQ==" spinCount="100000" sheet="1" objects="1" scenarios="1"/>
  <mergeCells count="3">
    <mergeCell ref="B36:F36"/>
    <mergeCell ref="B37:F37"/>
    <mergeCell ref="B39:G4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T34"/>
  <sheetViews>
    <sheetView zoomScaleNormal="100" zoomScaleSheetLayoutView="70" workbookViewId="0">
      <pane xSplit="7" topLeftCell="H1" activePane="topRight" state="frozen"/>
      <selection activeCell="G35" sqref="G35"/>
      <selection pane="topRight" activeCell="J20" sqref="J20:J21"/>
    </sheetView>
  </sheetViews>
  <sheetFormatPr baseColWidth="10" defaultRowHeight="15"/>
  <cols>
    <col min="1" max="1" width="5.42578125" customWidth="1"/>
    <col min="2" max="2" width="84" customWidth="1"/>
    <col min="3" max="5" width="5.7109375" customWidth="1"/>
    <col min="6" max="6" width="20.42578125" customWidth="1"/>
    <col min="7" max="8" width="22.5703125" customWidth="1"/>
    <col min="9" max="10" width="18.28515625" customWidth="1"/>
    <col min="11" max="11" width="21.28515625" customWidth="1"/>
    <col min="12" max="12" width="20.85546875" customWidth="1"/>
    <col min="13" max="13" width="31.140625" customWidth="1"/>
    <col min="14" max="14" width="34.7109375" customWidth="1"/>
    <col min="17" max="17" width="17.140625" hidden="1" customWidth="1"/>
    <col min="18" max="18" width="16.140625" hidden="1" customWidth="1"/>
    <col min="19" max="19" width="16.42578125" hidden="1" customWidth="1"/>
    <col min="20" max="30" width="14.7109375" hidden="1" customWidth="1"/>
    <col min="31" max="34" width="11.5703125" hidden="1" customWidth="1"/>
    <col min="35" max="35" width="13.42578125" hidden="1" customWidth="1"/>
    <col min="36" max="42" width="11.5703125" hidden="1" customWidth="1"/>
    <col min="43" max="68" width="0" hidden="1" customWidth="1"/>
  </cols>
  <sheetData>
    <row r="1" spans="2:72" ht="15.75" thickBot="1"/>
    <row r="2" spans="2:72" ht="19.5" thickBot="1">
      <c r="B2" s="205" t="s">
        <v>257</v>
      </c>
      <c r="C2" s="232"/>
      <c r="D2" s="232"/>
      <c r="E2" s="232"/>
      <c r="F2" s="232"/>
      <c r="G2" s="232"/>
      <c r="H2" s="232"/>
      <c r="I2" s="232"/>
      <c r="J2" s="232"/>
      <c r="K2" s="206"/>
      <c r="L2" s="206"/>
      <c r="M2" s="206"/>
      <c r="N2" s="206"/>
      <c r="O2" s="206"/>
    </row>
    <row r="3" spans="2:72" ht="15.75" thickBot="1"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231"/>
      <c r="M3" s="231"/>
      <c r="N3" s="231"/>
      <c r="O3" s="231"/>
      <c r="P3" t="s">
        <v>197</v>
      </c>
    </row>
    <row r="4" spans="2:72" ht="28.5" customHeight="1">
      <c r="B4" s="562" t="s">
        <v>53</v>
      </c>
      <c r="C4" s="570" t="s">
        <v>101</v>
      </c>
      <c r="D4" s="572" t="s">
        <v>99</v>
      </c>
      <c r="E4" s="574" t="s">
        <v>100</v>
      </c>
      <c r="F4" s="576" t="s">
        <v>277</v>
      </c>
      <c r="G4" s="563" t="s">
        <v>232</v>
      </c>
      <c r="H4" s="563" t="s">
        <v>326</v>
      </c>
      <c r="I4" s="564" t="s">
        <v>106</v>
      </c>
      <c r="J4" s="564"/>
      <c r="K4" s="565" t="s">
        <v>105</v>
      </c>
      <c r="L4" s="565"/>
      <c r="M4" s="242" t="s">
        <v>116</v>
      </c>
      <c r="N4" s="229">
        <v>0.9</v>
      </c>
      <c r="O4" s="243">
        <f>1/O5</f>
        <v>0.91036401552242585</v>
      </c>
      <c r="P4" s="149">
        <f>+N4-O4</f>
        <v>-1.0364015522425829E-2</v>
      </c>
      <c r="Q4" s="145"/>
      <c r="R4" s="561" t="s">
        <v>113</v>
      </c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</row>
    <row r="5" spans="2:72" ht="44.25" customHeight="1">
      <c r="B5" s="562"/>
      <c r="C5" s="570"/>
      <c r="D5" s="572"/>
      <c r="E5" s="574"/>
      <c r="F5" s="563"/>
      <c r="G5" s="564"/>
      <c r="H5" s="564"/>
      <c r="I5" s="233" t="s">
        <v>75</v>
      </c>
      <c r="J5" s="233" t="s">
        <v>76</v>
      </c>
      <c r="K5" s="236" t="s">
        <v>75</v>
      </c>
      <c r="L5" s="236" t="s">
        <v>76</v>
      </c>
      <c r="M5" s="239">
        <f>1/N5</f>
        <v>0.91036401552242585</v>
      </c>
      <c r="N5" s="240">
        <f>1+I6</f>
        <v>1.0984616954857724</v>
      </c>
      <c r="O5" s="241">
        <f>+$N$5+$K$29+K31</f>
        <v>1.0984616954857724</v>
      </c>
      <c r="P5" s="63"/>
      <c r="Q5" s="568" t="s">
        <v>186</v>
      </c>
      <c r="R5" s="51" t="s">
        <v>112</v>
      </c>
      <c r="S5" s="47">
        <v>1</v>
      </c>
      <c r="T5" s="47">
        <v>2</v>
      </c>
      <c r="U5" s="47">
        <v>3</v>
      </c>
      <c r="V5" s="47">
        <v>4</v>
      </c>
      <c r="W5" s="47">
        <v>5</v>
      </c>
      <c r="X5" s="47">
        <v>6</v>
      </c>
      <c r="Y5" s="47">
        <v>7</v>
      </c>
      <c r="Z5" s="47">
        <v>8</v>
      </c>
      <c r="AA5" s="47">
        <v>9</v>
      </c>
      <c r="AB5" s="47">
        <v>10</v>
      </c>
      <c r="AC5" s="47">
        <v>11</v>
      </c>
      <c r="AD5" s="47">
        <v>12</v>
      </c>
      <c r="AE5" s="47">
        <v>13</v>
      </c>
      <c r="AF5" s="47">
        <v>14</v>
      </c>
      <c r="AG5" s="47">
        <v>15</v>
      </c>
      <c r="AH5" s="47">
        <v>16</v>
      </c>
      <c r="AI5" s="47">
        <v>17</v>
      </c>
      <c r="AJ5" s="47">
        <v>18</v>
      </c>
      <c r="AK5" s="47">
        <v>19</v>
      </c>
      <c r="AL5" s="47">
        <v>20</v>
      </c>
      <c r="AM5" s="47">
        <v>21</v>
      </c>
      <c r="AN5" s="47">
        <v>22</v>
      </c>
      <c r="AO5" s="47">
        <v>23</v>
      </c>
      <c r="AP5" s="47">
        <v>24</v>
      </c>
    </row>
    <row r="6" spans="2:72" ht="39.75" customHeight="1">
      <c r="B6" s="562"/>
      <c r="C6" s="571"/>
      <c r="D6" s="573"/>
      <c r="E6" s="575"/>
      <c r="F6" s="564"/>
      <c r="G6" s="234">
        <f t="shared" ref="G6:L6" si="0">SUM(G7:G24)</f>
        <v>1069921532.4540951</v>
      </c>
      <c r="H6" s="364">
        <f t="shared" si="0"/>
        <v>1.0000000000000002</v>
      </c>
      <c r="I6" s="235">
        <f t="shared" si="0"/>
        <v>9.8461695485772341E-2</v>
      </c>
      <c r="J6" s="235">
        <f t="shared" si="0"/>
        <v>8.2516283234349244E-2</v>
      </c>
      <c r="K6" s="237">
        <f t="shared" ca="1" si="0"/>
        <v>0.10012219854432095</v>
      </c>
      <c r="L6" s="238">
        <f t="shared" ca="1" si="0"/>
        <v>9.0109978689888848E-2</v>
      </c>
      <c r="M6" s="566" t="s">
        <v>77</v>
      </c>
      <c r="N6" s="567"/>
      <c r="O6" s="567"/>
      <c r="Q6" s="569"/>
      <c r="R6" s="52">
        <f t="shared" ref="R6:AP6" si="1">SUM(R7:R24)</f>
        <v>1069921532.4540951</v>
      </c>
      <c r="S6" s="53">
        <f t="shared" si="1"/>
        <v>583895367.22268248</v>
      </c>
      <c r="T6" s="53">
        <f t="shared" si="1"/>
        <v>22020787.306830324</v>
      </c>
      <c r="U6" s="53">
        <f t="shared" si="1"/>
        <v>22020787.306830324</v>
      </c>
      <c r="V6" s="53">
        <f t="shared" si="1"/>
        <v>22020787.306830324</v>
      </c>
      <c r="W6" s="53">
        <f t="shared" si="1"/>
        <v>22020787.306830324</v>
      </c>
      <c r="X6" s="53">
        <f t="shared" si="1"/>
        <v>22020787.306830324</v>
      </c>
      <c r="Y6" s="53">
        <f t="shared" si="1"/>
        <v>22020787.306830324</v>
      </c>
      <c r="Z6" s="53">
        <f t="shared" si="1"/>
        <v>22020787.306830324</v>
      </c>
      <c r="AA6" s="53">
        <f t="shared" si="1"/>
        <v>22020787.306830324</v>
      </c>
      <c r="AB6" s="53">
        <f t="shared" si="1"/>
        <v>22020787.306830324</v>
      </c>
      <c r="AC6" s="53">
        <f t="shared" si="1"/>
        <v>22020787.306830324</v>
      </c>
      <c r="AD6" s="53">
        <f t="shared" si="1"/>
        <v>22020787.306830324</v>
      </c>
      <c r="AE6" s="53">
        <f t="shared" si="1"/>
        <v>10171777.77777778</v>
      </c>
      <c r="AF6" s="53">
        <f t="shared" si="1"/>
        <v>10171777.77777778</v>
      </c>
      <c r="AG6" s="53">
        <f t="shared" si="1"/>
        <v>10171777.77777778</v>
      </c>
      <c r="AH6" s="53">
        <f t="shared" si="1"/>
        <v>0</v>
      </c>
      <c r="AI6" s="53">
        <f t="shared" si="1"/>
        <v>0</v>
      </c>
      <c r="AJ6" s="53">
        <f t="shared" si="1"/>
        <v>213282171.52294576</v>
      </c>
      <c r="AK6" s="53">
        <f t="shared" si="1"/>
        <v>0</v>
      </c>
      <c r="AL6" s="53">
        <f t="shared" si="1"/>
        <v>0</v>
      </c>
      <c r="AM6" s="53">
        <f t="shared" si="1"/>
        <v>0</v>
      </c>
      <c r="AN6" s="53">
        <f t="shared" si="1"/>
        <v>0</v>
      </c>
      <c r="AO6" s="53">
        <f t="shared" si="1"/>
        <v>0</v>
      </c>
      <c r="AP6" s="53">
        <f t="shared" si="1"/>
        <v>0</v>
      </c>
      <c r="AS6" s="47">
        <v>1</v>
      </c>
      <c r="AT6" s="47">
        <v>2</v>
      </c>
      <c r="AU6" s="47">
        <v>3</v>
      </c>
      <c r="AV6" s="47">
        <v>4</v>
      </c>
      <c r="AW6" s="47">
        <v>5</v>
      </c>
      <c r="AX6" s="47">
        <v>6</v>
      </c>
      <c r="AY6" s="47">
        <v>7</v>
      </c>
      <c r="AZ6" s="47">
        <v>8</v>
      </c>
      <c r="BA6" s="47">
        <v>9</v>
      </c>
      <c r="BB6" s="47">
        <v>10</v>
      </c>
      <c r="BC6" s="47">
        <v>11</v>
      </c>
      <c r="BD6" s="47">
        <v>12</v>
      </c>
      <c r="BE6" s="47">
        <v>13</v>
      </c>
      <c r="BF6" s="47">
        <v>14</v>
      </c>
      <c r="BG6" s="47">
        <v>15</v>
      </c>
      <c r="BH6" s="47">
        <v>16</v>
      </c>
      <c r="BI6" s="47">
        <v>17</v>
      </c>
      <c r="BJ6" s="47">
        <v>18</v>
      </c>
      <c r="BK6" s="47">
        <v>19</v>
      </c>
      <c r="BL6" s="47">
        <v>20</v>
      </c>
      <c r="BM6" s="47">
        <v>21</v>
      </c>
      <c r="BN6" s="47">
        <v>22</v>
      </c>
      <c r="BO6" s="47">
        <v>23</v>
      </c>
      <c r="BP6" s="47">
        <v>24</v>
      </c>
    </row>
    <row r="7" spans="2:72" ht="15.75">
      <c r="B7" s="244" t="s">
        <v>243</v>
      </c>
      <c r="C7" s="245" t="s">
        <v>60</v>
      </c>
      <c r="D7" s="245"/>
      <c r="E7" s="245"/>
      <c r="F7" s="122" t="s">
        <v>275</v>
      </c>
      <c r="G7" s="123">
        <v>20000000</v>
      </c>
      <c r="H7" s="363">
        <f>+G7/$G$6</f>
        <v>1.8692959617445683E-2</v>
      </c>
      <c r="I7" s="249">
        <f>+G7/'6-CUADRO RESUMEN '!$O$24</f>
        <v>1.9843566550361317E-3</v>
      </c>
      <c r="J7" s="248">
        <f>+G7/'6-CUADRO RESUMEN '!$AE$24</f>
        <v>1.4065873291604441E-3</v>
      </c>
      <c r="K7" s="255">
        <f ca="1">+M7*'6-CUADRO RESUMEN '!I25</f>
        <v>5.0678453287647035E-3</v>
      </c>
      <c r="L7" s="249">
        <f ca="1">+K7*$N$4</f>
        <v>4.5610607958882334E-3</v>
      </c>
      <c r="M7" s="250">
        <v>2.5000000000000001E-2</v>
      </c>
      <c r="N7" s="558"/>
      <c r="O7" s="560"/>
      <c r="Q7" s="147">
        <v>1</v>
      </c>
      <c r="R7" s="48">
        <f>SUM(S7:AP7)</f>
        <v>20000000</v>
      </c>
      <c r="S7" s="50">
        <f t="shared" ref="S7:S16" si="2">+AS7*$G7</f>
        <v>20000000</v>
      </c>
      <c r="T7" s="50">
        <f t="shared" ref="T7:T16" si="3">+AT7*$G7</f>
        <v>0</v>
      </c>
      <c r="U7" s="50">
        <f t="shared" ref="U7:U19" si="4">+AU7*$G7</f>
        <v>0</v>
      </c>
      <c r="V7" s="50">
        <f t="shared" ref="V7:V19" si="5">+AV7*$G7</f>
        <v>0</v>
      </c>
      <c r="W7" s="50">
        <f t="shared" ref="W7:W19" si="6">+AW7*$G7</f>
        <v>0</v>
      </c>
      <c r="X7" s="50">
        <f t="shared" ref="X7:X19" si="7">+AX7*$G7</f>
        <v>0</v>
      </c>
      <c r="Y7" s="50">
        <f t="shared" ref="Y7:Y19" si="8">+AY7*$G7</f>
        <v>0</v>
      </c>
      <c r="Z7" s="50">
        <f t="shared" ref="Z7:Z19" si="9">+AZ7*$G7</f>
        <v>0</v>
      </c>
      <c r="AA7" s="50">
        <f t="shared" ref="AA7:AA19" si="10">+BA7*$G7</f>
        <v>0</v>
      </c>
      <c r="AB7" s="50">
        <f t="shared" ref="AB7:AB19" si="11">+BB7*$G7</f>
        <v>0</v>
      </c>
      <c r="AC7" s="50">
        <f t="shared" ref="AC7:AC19" si="12">+BC7*$G7</f>
        <v>0</v>
      </c>
      <c r="AD7" s="50">
        <f t="shared" ref="AD7:AD19" si="13">+BD7*$G7</f>
        <v>0</v>
      </c>
      <c r="AE7" s="50">
        <f t="shared" ref="AE7:AE19" si="14">+BE7*$G7</f>
        <v>0</v>
      </c>
      <c r="AF7" s="50">
        <f t="shared" ref="AF7:AF19" si="15">+BF7*$G7</f>
        <v>0</v>
      </c>
      <c r="AG7" s="50">
        <f t="shared" ref="AG7:AG19" si="16">+BG7*$G7</f>
        <v>0</v>
      </c>
      <c r="AH7" s="50">
        <f t="shared" ref="AH7:AH19" si="17">+BH7*$G7</f>
        <v>0</v>
      </c>
      <c r="AI7" s="50">
        <f t="shared" ref="AI7:AI19" si="18">+BI7*$G7</f>
        <v>0</v>
      </c>
      <c r="AJ7" s="50">
        <f t="shared" ref="AJ7:AJ19" si="19">+BJ7*$G7</f>
        <v>0</v>
      </c>
      <c r="AK7" s="50">
        <f t="shared" ref="AK7:AK19" si="20">+BK7*$G7</f>
        <v>0</v>
      </c>
      <c r="AL7" s="50">
        <f t="shared" ref="AL7:AL19" si="21">+BL7*$G7</f>
        <v>0</v>
      </c>
      <c r="AM7" s="50">
        <f t="shared" ref="AM7:AM19" si="22">+BM7*$G7</f>
        <v>0</v>
      </c>
      <c r="AN7" s="50">
        <f t="shared" ref="AN7:AN19" si="23">+BN7*$G7</f>
        <v>0</v>
      </c>
      <c r="AO7" s="50">
        <f t="shared" ref="AO7:AO19" si="24">+BO7*$G7</f>
        <v>0</v>
      </c>
      <c r="AP7" s="50">
        <f t="shared" ref="AP7:AP19" si="25">+BP7*$G7</f>
        <v>0</v>
      </c>
      <c r="AR7" s="124">
        <f>SUM(AS7:BP7)</f>
        <v>1</v>
      </c>
      <c r="AS7" s="125">
        <v>1</v>
      </c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S7" s="325" t="s">
        <v>275</v>
      </c>
      <c r="BT7" s="326"/>
    </row>
    <row r="8" spans="2:72" ht="15.75">
      <c r="B8" s="244" t="s">
        <v>103</v>
      </c>
      <c r="C8" s="245"/>
      <c r="D8" s="245" t="s">
        <v>60</v>
      </c>
      <c r="E8" s="245"/>
      <c r="F8" s="122" t="s">
        <v>275</v>
      </c>
      <c r="G8" s="123">
        <f>('6-CUADRO RESUMEN '!K24+'6-CUADRO RESUMEN '!M24)*M8</f>
        <v>152576666.66666669</v>
      </c>
      <c r="H8" s="363">
        <f t="shared" ref="H8:H24" si="26">+G8/$G$6</f>
        <v>0.14260547342822355</v>
      </c>
      <c r="I8" s="255">
        <f>+G8/'6-CUADRO RESUMEN '!$O$24</f>
        <v>1.5138326195161478E-2</v>
      </c>
      <c r="J8" s="248">
        <f>+G8/'6-CUADRO RESUMEN '!$AE$24</f>
        <v>1.0730620302943503E-2</v>
      </c>
      <c r="K8" s="255">
        <f>+M8*('6-CUADRO RESUMEN '!K24+'6-CUADRO RESUMEN '!M24)/'6-CUADRO RESUMEN '!O24</f>
        <v>1.5138326195161478E-2</v>
      </c>
      <c r="L8" s="249">
        <f>+K8*$N$4</f>
        <v>1.362449357564533E-2</v>
      </c>
      <c r="M8" s="121">
        <v>0.02</v>
      </c>
      <c r="N8" s="558" t="s">
        <v>102</v>
      </c>
      <c r="O8" s="560"/>
      <c r="Q8" s="146">
        <v>1</v>
      </c>
      <c r="R8" s="49">
        <f t="shared" ref="R8:R29" si="27">SUM(S8:AP8)</f>
        <v>152576666.66666669</v>
      </c>
      <c r="S8" s="50">
        <f t="shared" si="2"/>
        <v>152576666.66666669</v>
      </c>
      <c r="T8" s="50">
        <f t="shared" si="3"/>
        <v>0</v>
      </c>
      <c r="U8" s="50">
        <f t="shared" si="4"/>
        <v>0</v>
      </c>
      <c r="V8" s="50">
        <f t="shared" si="5"/>
        <v>0</v>
      </c>
      <c r="W8" s="50">
        <f t="shared" si="6"/>
        <v>0</v>
      </c>
      <c r="X8" s="50">
        <f t="shared" si="7"/>
        <v>0</v>
      </c>
      <c r="Y8" s="50">
        <f t="shared" si="8"/>
        <v>0</v>
      </c>
      <c r="Z8" s="50">
        <f t="shared" si="9"/>
        <v>0</v>
      </c>
      <c r="AA8" s="50">
        <f t="shared" si="10"/>
        <v>0</v>
      </c>
      <c r="AB8" s="50">
        <f t="shared" si="11"/>
        <v>0</v>
      </c>
      <c r="AC8" s="50">
        <f t="shared" si="12"/>
        <v>0</v>
      </c>
      <c r="AD8" s="50">
        <f t="shared" si="13"/>
        <v>0</v>
      </c>
      <c r="AE8" s="50">
        <f t="shared" si="14"/>
        <v>0</v>
      </c>
      <c r="AF8" s="50">
        <f t="shared" si="15"/>
        <v>0</v>
      </c>
      <c r="AG8" s="50">
        <f t="shared" si="16"/>
        <v>0</v>
      </c>
      <c r="AH8" s="50">
        <f t="shared" si="17"/>
        <v>0</v>
      </c>
      <c r="AI8" s="50">
        <f t="shared" si="18"/>
        <v>0</v>
      </c>
      <c r="AJ8" s="50">
        <f t="shared" si="19"/>
        <v>0</v>
      </c>
      <c r="AK8" s="50">
        <f t="shared" si="20"/>
        <v>0</v>
      </c>
      <c r="AL8" s="50">
        <f t="shared" si="21"/>
        <v>0</v>
      </c>
      <c r="AM8" s="50">
        <f t="shared" si="22"/>
        <v>0</v>
      </c>
      <c r="AN8" s="50">
        <f t="shared" si="23"/>
        <v>0</v>
      </c>
      <c r="AO8" s="50">
        <f t="shared" si="24"/>
        <v>0</v>
      </c>
      <c r="AP8" s="50">
        <f t="shared" si="25"/>
        <v>0</v>
      </c>
      <c r="AR8" s="124">
        <f t="shared" ref="AR8:AR24" si="28">SUM(AS8:BP8)</f>
        <v>1</v>
      </c>
      <c r="AS8" s="126">
        <v>1</v>
      </c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S8" s="327" t="s">
        <v>276</v>
      </c>
      <c r="BT8" s="328"/>
    </row>
    <row r="9" spans="2:72" ht="15.75">
      <c r="B9" s="244" t="s">
        <v>104</v>
      </c>
      <c r="C9" s="245"/>
      <c r="D9" s="245" t="s">
        <v>60</v>
      </c>
      <c r="E9" s="245"/>
      <c r="F9" s="122" t="s">
        <v>275</v>
      </c>
      <c r="G9" s="123">
        <f>M9*'1- DATOS DEL PROYECTO'!$L$36</f>
        <v>24500000</v>
      </c>
      <c r="H9" s="363">
        <f t="shared" si="26"/>
        <v>2.289887553137096E-2</v>
      </c>
      <c r="I9" s="255">
        <f>+G9/'6-CUADRO RESUMEN '!$O$24</f>
        <v>2.4308369024192613E-3</v>
      </c>
      <c r="J9" s="248">
        <f>+G9/'6-CUADRO RESUMEN '!$AE$24</f>
        <v>1.723069478221544E-3</v>
      </c>
      <c r="K9" s="255">
        <f ca="1">+M9*'6-CUADRO RESUMEN '!I25</f>
        <v>2.0271381315058812E-3</v>
      </c>
      <c r="L9" s="249">
        <f ca="1">+K9*$N$4</f>
        <v>1.8244243183552931E-3</v>
      </c>
      <c r="M9" s="121">
        <v>0.01</v>
      </c>
      <c r="N9" s="558" t="s">
        <v>59</v>
      </c>
      <c r="O9" s="560"/>
      <c r="Q9" s="146">
        <v>1</v>
      </c>
      <c r="R9" s="49">
        <f t="shared" si="27"/>
        <v>24500000</v>
      </c>
      <c r="S9" s="50">
        <f t="shared" si="2"/>
        <v>24500000</v>
      </c>
      <c r="T9" s="50">
        <f t="shared" si="3"/>
        <v>0</v>
      </c>
      <c r="U9" s="50">
        <f t="shared" si="4"/>
        <v>0</v>
      </c>
      <c r="V9" s="50">
        <f t="shared" si="5"/>
        <v>0</v>
      </c>
      <c r="W9" s="50">
        <f t="shared" si="6"/>
        <v>0</v>
      </c>
      <c r="X9" s="50">
        <f t="shared" si="7"/>
        <v>0</v>
      </c>
      <c r="Y9" s="50">
        <f t="shared" si="8"/>
        <v>0</v>
      </c>
      <c r="Z9" s="50">
        <f t="shared" si="9"/>
        <v>0</v>
      </c>
      <c r="AA9" s="50">
        <f t="shared" si="10"/>
        <v>0</v>
      </c>
      <c r="AB9" s="50">
        <f t="shared" si="11"/>
        <v>0</v>
      </c>
      <c r="AC9" s="50">
        <f t="shared" si="12"/>
        <v>0</v>
      </c>
      <c r="AD9" s="50">
        <f t="shared" si="13"/>
        <v>0</v>
      </c>
      <c r="AE9" s="50">
        <f t="shared" si="14"/>
        <v>0</v>
      </c>
      <c r="AF9" s="50">
        <f t="shared" si="15"/>
        <v>0</v>
      </c>
      <c r="AG9" s="50">
        <f t="shared" si="16"/>
        <v>0</v>
      </c>
      <c r="AH9" s="50">
        <f t="shared" si="17"/>
        <v>0</v>
      </c>
      <c r="AI9" s="50">
        <f t="shared" si="18"/>
        <v>0</v>
      </c>
      <c r="AJ9" s="50">
        <f t="shared" si="19"/>
        <v>0</v>
      </c>
      <c r="AK9" s="50">
        <f t="shared" si="20"/>
        <v>0</v>
      </c>
      <c r="AL9" s="50">
        <f t="shared" si="21"/>
        <v>0</v>
      </c>
      <c r="AM9" s="50">
        <f t="shared" si="22"/>
        <v>0</v>
      </c>
      <c r="AN9" s="50">
        <f t="shared" si="23"/>
        <v>0</v>
      </c>
      <c r="AO9" s="50">
        <f t="shared" si="24"/>
        <v>0</v>
      </c>
      <c r="AP9" s="50">
        <f t="shared" si="25"/>
        <v>0</v>
      </c>
      <c r="AR9" s="124">
        <f t="shared" si="28"/>
        <v>1</v>
      </c>
      <c r="AS9" s="126">
        <v>1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S9" s="276"/>
    </row>
    <row r="10" spans="2:72" ht="15.75">
      <c r="B10" s="244" t="s">
        <v>265</v>
      </c>
      <c r="C10" s="245" t="s">
        <v>60</v>
      </c>
      <c r="D10" s="245"/>
      <c r="E10" s="245"/>
      <c r="F10" s="122" t="s">
        <v>275</v>
      </c>
      <c r="G10" s="123">
        <f>13000000+5000000+100000000</f>
        <v>118000000</v>
      </c>
      <c r="H10" s="363">
        <f t="shared" si="26"/>
        <v>0.11028846174292953</v>
      </c>
      <c r="I10" s="249">
        <f>+G10/'6-CUADRO RESUMEN '!$O$24</f>
        <v>1.1707704264713178E-2</v>
      </c>
      <c r="J10" s="248">
        <f>+G10/'6-CUADRO RESUMEN '!$AE$24</f>
        <v>8.2988652420466196E-3</v>
      </c>
      <c r="K10" s="249">
        <f t="shared" ref="K10" si="29">L10/$N$4</f>
        <v>1.1111111111111111E-3</v>
      </c>
      <c r="L10" s="255">
        <v>1E-3</v>
      </c>
      <c r="M10" s="558"/>
      <c r="N10" s="559"/>
      <c r="O10" s="560"/>
      <c r="Q10" s="146">
        <v>1</v>
      </c>
      <c r="R10" s="49">
        <f>SUM(S10:AP10)</f>
        <v>118000000</v>
      </c>
      <c r="S10" s="50">
        <f t="shared" si="2"/>
        <v>118000000</v>
      </c>
      <c r="T10" s="50">
        <f t="shared" si="3"/>
        <v>0</v>
      </c>
      <c r="U10" s="50">
        <f t="shared" ref="U10:AD13" si="30">+AU10*$G10</f>
        <v>0</v>
      </c>
      <c r="V10" s="50">
        <f t="shared" si="30"/>
        <v>0</v>
      </c>
      <c r="W10" s="50">
        <f t="shared" si="30"/>
        <v>0</v>
      </c>
      <c r="X10" s="50">
        <f t="shared" si="30"/>
        <v>0</v>
      </c>
      <c r="Y10" s="50">
        <f t="shared" si="30"/>
        <v>0</v>
      </c>
      <c r="Z10" s="50">
        <f t="shared" si="30"/>
        <v>0</v>
      </c>
      <c r="AA10" s="50">
        <f t="shared" si="30"/>
        <v>0</v>
      </c>
      <c r="AB10" s="50">
        <f t="shared" si="30"/>
        <v>0</v>
      </c>
      <c r="AC10" s="50">
        <f t="shared" si="30"/>
        <v>0</v>
      </c>
      <c r="AD10" s="50">
        <f t="shared" si="30"/>
        <v>0</v>
      </c>
      <c r="AE10" s="50">
        <f t="shared" si="14"/>
        <v>0</v>
      </c>
      <c r="AF10" s="50">
        <f t="shared" si="15"/>
        <v>0</v>
      </c>
      <c r="AG10" s="50">
        <f t="shared" si="16"/>
        <v>0</v>
      </c>
      <c r="AH10" s="50">
        <f t="shared" si="17"/>
        <v>0</v>
      </c>
      <c r="AI10" s="50">
        <f t="shared" si="18"/>
        <v>0</v>
      </c>
      <c r="AJ10" s="50">
        <f t="shared" si="19"/>
        <v>0</v>
      </c>
      <c r="AK10" s="50">
        <f t="shared" si="20"/>
        <v>0</v>
      </c>
      <c r="AL10" s="50">
        <f t="shared" si="21"/>
        <v>0</v>
      </c>
      <c r="AM10" s="50">
        <f t="shared" si="22"/>
        <v>0</v>
      </c>
      <c r="AN10" s="50">
        <f t="shared" si="23"/>
        <v>0</v>
      </c>
      <c r="AO10" s="50">
        <f t="shared" si="24"/>
        <v>0</v>
      </c>
      <c r="AP10" s="50">
        <f t="shared" si="25"/>
        <v>0</v>
      </c>
      <c r="AR10" s="124">
        <f t="shared" si="28"/>
        <v>1</v>
      </c>
      <c r="AS10" s="126">
        <v>1</v>
      </c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S10" s="276"/>
    </row>
    <row r="11" spans="2:72" ht="15.75">
      <c r="B11" s="244" t="s">
        <v>54</v>
      </c>
      <c r="C11" s="245"/>
      <c r="D11" s="245" t="s">
        <v>60</v>
      </c>
      <c r="E11" s="245"/>
      <c r="F11" s="122" t="s">
        <v>276</v>
      </c>
      <c r="G11" s="246">
        <f>+I11*('6-CUADRO RESUMEN '!$O$24-'6-CUADRO RESUMEN '!$I$24)</f>
        <v>152576666.66666669</v>
      </c>
      <c r="H11" s="363">
        <f t="shared" si="26"/>
        <v>0.14260547342822355</v>
      </c>
      <c r="I11" s="122">
        <v>0.02</v>
      </c>
      <c r="J11" s="248">
        <f>+I11*$N$4</f>
        <v>1.8000000000000002E-2</v>
      </c>
      <c r="K11" s="255">
        <v>0.03</v>
      </c>
      <c r="L11" s="249">
        <f>+K11*$N$4</f>
        <v>2.7E-2</v>
      </c>
      <c r="M11" s="558"/>
      <c r="N11" s="559"/>
      <c r="O11" s="560"/>
      <c r="Q11" s="146">
        <v>1</v>
      </c>
      <c r="R11" s="49">
        <f>SUM(S11:AP11)</f>
        <v>152576666.66666669</v>
      </c>
      <c r="S11" s="50">
        <f>+AS11*$G11</f>
        <v>10171777.77777778</v>
      </c>
      <c r="T11" s="50">
        <f t="shared" si="3"/>
        <v>10171777.77777778</v>
      </c>
      <c r="U11" s="50">
        <f t="shared" si="30"/>
        <v>10171777.77777778</v>
      </c>
      <c r="V11" s="50">
        <f t="shared" si="30"/>
        <v>10171777.77777778</v>
      </c>
      <c r="W11" s="50">
        <f t="shared" si="30"/>
        <v>10171777.77777778</v>
      </c>
      <c r="X11" s="50">
        <f t="shared" si="30"/>
        <v>10171777.77777778</v>
      </c>
      <c r="Y11" s="50">
        <f t="shared" si="30"/>
        <v>10171777.77777778</v>
      </c>
      <c r="Z11" s="50">
        <f t="shared" si="30"/>
        <v>10171777.77777778</v>
      </c>
      <c r="AA11" s="50">
        <f t="shared" si="30"/>
        <v>10171777.77777778</v>
      </c>
      <c r="AB11" s="50">
        <f t="shared" si="30"/>
        <v>10171777.77777778</v>
      </c>
      <c r="AC11" s="50">
        <f t="shared" si="30"/>
        <v>10171777.77777778</v>
      </c>
      <c r="AD11" s="50">
        <f t="shared" si="30"/>
        <v>10171777.77777778</v>
      </c>
      <c r="AE11" s="50">
        <f t="shared" si="14"/>
        <v>10171777.77777778</v>
      </c>
      <c r="AF11" s="50">
        <f t="shared" si="15"/>
        <v>10171777.77777778</v>
      </c>
      <c r="AG11" s="50">
        <f t="shared" si="16"/>
        <v>10171777.77777778</v>
      </c>
      <c r="AH11" s="50">
        <f t="shared" si="17"/>
        <v>0</v>
      </c>
      <c r="AI11" s="50">
        <f t="shared" si="18"/>
        <v>0</v>
      </c>
      <c r="AJ11" s="50">
        <f t="shared" si="19"/>
        <v>0</v>
      </c>
      <c r="AK11" s="50">
        <f t="shared" si="20"/>
        <v>0</v>
      </c>
      <c r="AL11" s="50">
        <f t="shared" si="21"/>
        <v>0</v>
      </c>
      <c r="AM11" s="50">
        <f t="shared" si="22"/>
        <v>0</v>
      </c>
      <c r="AN11" s="50">
        <f t="shared" si="23"/>
        <v>0</v>
      </c>
      <c r="AO11" s="50">
        <f t="shared" si="24"/>
        <v>0</v>
      </c>
      <c r="AP11" s="50">
        <f t="shared" si="25"/>
        <v>0</v>
      </c>
      <c r="AR11" s="124">
        <f t="shared" si="28"/>
        <v>0.99999999999999989</v>
      </c>
      <c r="AS11" s="126">
        <v>6.6666666666666666E-2</v>
      </c>
      <c r="AT11" s="126">
        <v>6.6666666666666666E-2</v>
      </c>
      <c r="AU11" s="126">
        <v>6.6666666666666666E-2</v>
      </c>
      <c r="AV11" s="126">
        <v>6.6666666666666666E-2</v>
      </c>
      <c r="AW11" s="126">
        <v>6.6666666666666666E-2</v>
      </c>
      <c r="AX11" s="126">
        <v>6.6666666666666666E-2</v>
      </c>
      <c r="AY11" s="126">
        <v>6.6666666666666666E-2</v>
      </c>
      <c r="AZ11" s="126">
        <v>6.6666666666666666E-2</v>
      </c>
      <c r="BA11" s="126">
        <v>6.6666666666666666E-2</v>
      </c>
      <c r="BB11" s="126">
        <v>6.6666666666666666E-2</v>
      </c>
      <c r="BC11" s="126">
        <v>6.6666666666666666E-2</v>
      </c>
      <c r="BD11" s="126">
        <v>6.6666666666666666E-2</v>
      </c>
      <c r="BE11" s="126">
        <v>6.6666666666666666E-2</v>
      </c>
      <c r="BF11" s="126">
        <v>6.6666666666666666E-2</v>
      </c>
      <c r="BG11" s="126">
        <v>6.6666666666666666E-2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S11" s="276"/>
    </row>
    <row r="12" spans="2:72" ht="15.75">
      <c r="B12" s="244" t="s">
        <v>55</v>
      </c>
      <c r="C12" s="245"/>
      <c r="D12" s="245"/>
      <c r="E12" s="245" t="s">
        <v>60</v>
      </c>
      <c r="F12" s="122" t="s">
        <v>275</v>
      </c>
      <c r="G12" s="246">
        <f>J12*'6-CUADRO RESUMEN '!$AE$24</f>
        <v>4265643.4304589145</v>
      </c>
      <c r="H12" s="363">
        <f t="shared" si="26"/>
        <v>3.9868750193995479E-3</v>
      </c>
      <c r="I12" s="247">
        <f>+J12/$N$4</f>
        <v>3.3333333333333332E-4</v>
      </c>
      <c r="J12" s="122">
        <v>2.9999999999999997E-4</v>
      </c>
      <c r="K12" s="249">
        <f t="shared" ref="K12:K17" si="31">L12/$N$4</f>
        <v>3.3333333333333332E-4</v>
      </c>
      <c r="L12" s="255">
        <v>2.9999999999999997E-4</v>
      </c>
      <c r="M12" s="558" t="s">
        <v>56</v>
      </c>
      <c r="N12" s="559"/>
      <c r="O12" s="560"/>
      <c r="Q12" s="146">
        <v>1</v>
      </c>
      <c r="R12" s="49">
        <f>SUM(S12:AP12)</f>
        <v>4265643.4304589145</v>
      </c>
      <c r="S12" s="50">
        <f t="shared" si="2"/>
        <v>4265643.4304589145</v>
      </c>
      <c r="T12" s="50">
        <f t="shared" si="3"/>
        <v>0</v>
      </c>
      <c r="U12" s="50">
        <f t="shared" si="30"/>
        <v>0</v>
      </c>
      <c r="V12" s="50">
        <f t="shared" si="30"/>
        <v>0</v>
      </c>
      <c r="W12" s="50">
        <f t="shared" si="30"/>
        <v>0</v>
      </c>
      <c r="X12" s="50">
        <f t="shared" si="30"/>
        <v>0</v>
      </c>
      <c r="Y12" s="50">
        <f t="shared" si="30"/>
        <v>0</v>
      </c>
      <c r="Z12" s="50">
        <f t="shared" si="30"/>
        <v>0</v>
      </c>
      <c r="AA12" s="50">
        <f t="shared" si="30"/>
        <v>0</v>
      </c>
      <c r="AB12" s="50">
        <f t="shared" si="30"/>
        <v>0</v>
      </c>
      <c r="AC12" s="50">
        <f t="shared" si="30"/>
        <v>0</v>
      </c>
      <c r="AD12" s="50">
        <f t="shared" si="30"/>
        <v>0</v>
      </c>
      <c r="AE12" s="50">
        <f t="shared" si="14"/>
        <v>0</v>
      </c>
      <c r="AF12" s="50">
        <f t="shared" si="15"/>
        <v>0</v>
      </c>
      <c r="AG12" s="50">
        <f t="shared" si="16"/>
        <v>0</v>
      </c>
      <c r="AH12" s="50">
        <f t="shared" si="17"/>
        <v>0</v>
      </c>
      <c r="AI12" s="50">
        <f t="shared" si="18"/>
        <v>0</v>
      </c>
      <c r="AJ12" s="50">
        <f t="shared" si="19"/>
        <v>0</v>
      </c>
      <c r="AK12" s="50">
        <f t="shared" si="20"/>
        <v>0</v>
      </c>
      <c r="AL12" s="50">
        <f t="shared" si="21"/>
        <v>0</v>
      </c>
      <c r="AM12" s="50">
        <f t="shared" si="22"/>
        <v>0</v>
      </c>
      <c r="AN12" s="50">
        <f t="shared" si="23"/>
        <v>0</v>
      </c>
      <c r="AO12" s="50">
        <f t="shared" si="24"/>
        <v>0</v>
      </c>
      <c r="AP12" s="50">
        <f t="shared" si="25"/>
        <v>0</v>
      </c>
      <c r="AR12" s="124">
        <f t="shared" si="28"/>
        <v>1</v>
      </c>
      <c r="AS12" s="126">
        <v>1</v>
      </c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S12" s="276"/>
    </row>
    <row r="13" spans="2:72" ht="15.75">
      <c r="B13" s="244" t="s">
        <v>57</v>
      </c>
      <c r="C13" s="245"/>
      <c r="D13" s="245"/>
      <c r="E13" s="245" t="s">
        <v>60</v>
      </c>
      <c r="F13" s="122" t="s">
        <v>276</v>
      </c>
      <c r="G13" s="246">
        <f>J13*'6-CUADRO RESUMEN '!$AE$24</f>
        <v>56875245.739452206</v>
      </c>
      <c r="H13" s="363">
        <f t="shared" si="26"/>
        <v>5.3158333591993984E-2</v>
      </c>
      <c r="I13" s="247">
        <f>+J13/$N$4</f>
        <v>4.4444444444444444E-3</v>
      </c>
      <c r="J13" s="122">
        <v>4.0000000000000001E-3</v>
      </c>
      <c r="K13" s="249">
        <f t="shared" si="31"/>
        <v>4.4444444444444444E-3</v>
      </c>
      <c r="L13" s="255">
        <v>4.0000000000000001E-3</v>
      </c>
      <c r="M13" s="558"/>
      <c r="N13" s="559"/>
      <c r="O13" s="560"/>
      <c r="Q13" s="146">
        <v>1</v>
      </c>
      <c r="R13" s="49">
        <f>SUM(S13:AP13)</f>
        <v>56875245.739452206</v>
      </c>
      <c r="S13" s="50">
        <f t="shared" si="2"/>
        <v>56875245.739452206</v>
      </c>
      <c r="T13" s="50">
        <f t="shared" si="3"/>
        <v>0</v>
      </c>
      <c r="U13" s="50">
        <f t="shared" si="30"/>
        <v>0</v>
      </c>
      <c r="V13" s="50">
        <f t="shared" si="30"/>
        <v>0</v>
      </c>
      <c r="W13" s="50">
        <f t="shared" si="30"/>
        <v>0</v>
      </c>
      <c r="X13" s="50">
        <f t="shared" si="30"/>
        <v>0</v>
      </c>
      <c r="Y13" s="50">
        <f t="shared" si="30"/>
        <v>0</v>
      </c>
      <c r="Z13" s="50">
        <f t="shared" si="30"/>
        <v>0</v>
      </c>
      <c r="AA13" s="50">
        <f t="shared" si="30"/>
        <v>0</v>
      </c>
      <c r="AB13" s="50">
        <f t="shared" si="30"/>
        <v>0</v>
      </c>
      <c r="AC13" s="50">
        <f t="shared" si="30"/>
        <v>0</v>
      </c>
      <c r="AD13" s="50">
        <f t="shared" si="30"/>
        <v>0</v>
      </c>
      <c r="AE13" s="50">
        <f t="shared" si="14"/>
        <v>0</v>
      </c>
      <c r="AF13" s="50">
        <f t="shared" si="15"/>
        <v>0</v>
      </c>
      <c r="AG13" s="50">
        <f t="shared" si="16"/>
        <v>0</v>
      </c>
      <c r="AH13" s="50">
        <f t="shared" si="17"/>
        <v>0</v>
      </c>
      <c r="AI13" s="50">
        <f t="shared" si="18"/>
        <v>0</v>
      </c>
      <c r="AJ13" s="50">
        <f t="shared" si="19"/>
        <v>0</v>
      </c>
      <c r="AK13" s="50">
        <f t="shared" si="20"/>
        <v>0</v>
      </c>
      <c r="AL13" s="50">
        <f t="shared" si="21"/>
        <v>0</v>
      </c>
      <c r="AM13" s="50">
        <f t="shared" si="22"/>
        <v>0</v>
      </c>
      <c r="AN13" s="50">
        <f t="shared" si="23"/>
        <v>0</v>
      </c>
      <c r="AO13" s="50">
        <f t="shared" si="24"/>
        <v>0</v>
      </c>
      <c r="AP13" s="50">
        <f t="shared" si="25"/>
        <v>0</v>
      </c>
      <c r="AR13" s="124">
        <f t="shared" si="28"/>
        <v>1</v>
      </c>
      <c r="AS13" s="126">
        <v>1</v>
      </c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S13" s="276"/>
    </row>
    <row r="14" spans="2:72" ht="15.75">
      <c r="B14" s="244" t="s">
        <v>259</v>
      </c>
      <c r="C14" s="245" t="s">
        <v>60</v>
      </c>
      <c r="D14" s="245"/>
      <c r="E14" s="245"/>
      <c r="F14" s="122" t="s">
        <v>275</v>
      </c>
      <c r="G14" s="123">
        <v>6500000</v>
      </c>
      <c r="H14" s="363">
        <f t="shared" si="26"/>
        <v>6.075211875669847E-3</v>
      </c>
      <c r="I14" s="247">
        <f>+G14/'6-CUADRO RESUMEN '!$O$24</f>
        <v>6.4491591288674279E-4</v>
      </c>
      <c r="J14" s="248">
        <f>+G14/'6-CUADRO RESUMEN '!$AE$24</f>
        <v>4.5714088197714434E-4</v>
      </c>
      <c r="K14" s="249">
        <f t="shared" si="31"/>
        <v>2.2222222222222223E-4</v>
      </c>
      <c r="L14" s="255">
        <v>2.0000000000000001E-4</v>
      </c>
      <c r="M14" s="558"/>
      <c r="N14" s="559"/>
      <c r="O14" s="560"/>
      <c r="Q14" s="146">
        <v>1</v>
      </c>
      <c r="R14" s="49">
        <f t="shared" si="27"/>
        <v>6500000</v>
      </c>
      <c r="S14" s="50">
        <f t="shared" si="2"/>
        <v>6500000</v>
      </c>
      <c r="T14" s="50">
        <f t="shared" si="3"/>
        <v>0</v>
      </c>
      <c r="U14" s="50">
        <f t="shared" si="4"/>
        <v>0</v>
      </c>
      <c r="V14" s="50">
        <f t="shared" si="5"/>
        <v>0</v>
      </c>
      <c r="W14" s="50">
        <f t="shared" si="6"/>
        <v>0</v>
      </c>
      <c r="X14" s="50">
        <f t="shared" si="7"/>
        <v>0</v>
      </c>
      <c r="Y14" s="50">
        <f t="shared" si="8"/>
        <v>0</v>
      </c>
      <c r="Z14" s="50">
        <f t="shared" si="9"/>
        <v>0</v>
      </c>
      <c r="AA14" s="50">
        <f t="shared" si="10"/>
        <v>0</v>
      </c>
      <c r="AB14" s="50">
        <f t="shared" si="11"/>
        <v>0</v>
      </c>
      <c r="AC14" s="50">
        <f t="shared" si="12"/>
        <v>0</v>
      </c>
      <c r="AD14" s="50">
        <f t="shared" si="13"/>
        <v>0</v>
      </c>
      <c r="AE14" s="50">
        <f t="shared" si="14"/>
        <v>0</v>
      </c>
      <c r="AF14" s="50">
        <f t="shared" si="15"/>
        <v>0</v>
      </c>
      <c r="AG14" s="50">
        <f t="shared" si="16"/>
        <v>0</v>
      </c>
      <c r="AH14" s="50">
        <f t="shared" si="17"/>
        <v>0</v>
      </c>
      <c r="AI14" s="50">
        <f t="shared" si="18"/>
        <v>0</v>
      </c>
      <c r="AJ14" s="50">
        <f t="shared" si="19"/>
        <v>0</v>
      </c>
      <c r="AK14" s="50">
        <f t="shared" si="20"/>
        <v>0</v>
      </c>
      <c r="AL14" s="50">
        <f t="shared" si="21"/>
        <v>0</v>
      </c>
      <c r="AM14" s="50">
        <f t="shared" si="22"/>
        <v>0</v>
      </c>
      <c r="AN14" s="50">
        <f t="shared" si="23"/>
        <v>0</v>
      </c>
      <c r="AO14" s="50">
        <f t="shared" si="24"/>
        <v>0</v>
      </c>
      <c r="AP14" s="50">
        <f t="shared" si="25"/>
        <v>0</v>
      </c>
      <c r="AR14" s="124">
        <f t="shared" si="28"/>
        <v>1</v>
      </c>
      <c r="AS14" s="126">
        <v>1</v>
      </c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S14" s="276"/>
    </row>
    <row r="15" spans="2:72" ht="15.75">
      <c r="B15" s="244" t="s">
        <v>260</v>
      </c>
      <c r="C15" s="245"/>
      <c r="D15" s="245"/>
      <c r="E15" s="245" t="s">
        <v>60</v>
      </c>
      <c r="F15" s="122" t="s">
        <v>276</v>
      </c>
      <c r="G15" s="246">
        <f>J15*'6-CUADRO RESUMEN '!$AE$24</f>
        <v>142188114.34863052</v>
      </c>
      <c r="H15" s="363">
        <f t="shared" si="26"/>
        <v>0.13289583397998497</v>
      </c>
      <c r="I15" s="247">
        <f t="shared" ref="I15:I17" si="32">+J15/$N$4</f>
        <v>1.1111111111111112E-2</v>
      </c>
      <c r="J15" s="122">
        <v>0.01</v>
      </c>
      <c r="K15" s="249">
        <f t="shared" si="31"/>
        <v>1.1111111111111112E-2</v>
      </c>
      <c r="L15" s="255">
        <v>0.01</v>
      </c>
      <c r="M15" s="558"/>
      <c r="N15" s="559"/>
      <c r="O15" s="560"/>
      <c r="Q15" s="146">
        <v>1</v>
      </c>
      <c r="R15" s="49">
        <f>SUM(S15:AP15)</f>
        <v>142188114.34863052</v>
      </c>
      <c r="S15" s="50">
        <f t="shared" si="2"/>
        <v>142188114.34863052</v>
      </c>
      <c r="T15" s="50">
        <f t="shared" si="3"/>
        <v>0</v>
      </c>
      <c r="U15" s="50">
        <f t="shared" ref="U15:AP15" si="33">+AU15*$G15</f>
        <v>0</v>
      </c>
      <c r="V15" s="50">
        <f t="shared" si="33"/>
        <v>0</v>
      </c>
      <c r="W15" s="50">
        <f t="shared" si="33"/>
        <v>0</v>
      </c>
      <c r="X15" s="50">
        <f t="shared" si="33"/>
        <v>0</v>
      </c>
      <c r="Y15" s="50">
        <f t="shared" si="33"/>
        <v>0</v>
      </c>
      <c r="Z15" s="50">
        <f t="shared" si="33"/>
        <v>0</v>
      </c>
      <c r="AA15" s="50">
        <f t="shared" si="33"/>
        <v>0</v>
      </c>
      <c r="AB15" s="50">
        <f t="shared" si="33"/>
        <v>0</v>
      </c>
      <c r="AC15" s="50">
        <f t="shared" si="33"/>
        <v>0</v>
      </c>
      <c r="AD15" s="50">
        <f t="shared" si="33"/>
        <v>0</v>
      </c>
      <c r="AE15" s="50">
        <f t="shared" si="33"/>
        <v>0</v>
      </c>
      <c r="AF15" s="50">
        <f t="shared" si="33"/>
        <v>0</v>
      </c>
      <c r="AG15" s="50">
        <f t="shared" si="33"/>
        <v>0</v>
      </c>
      <c r="AH15" s="50">
        <f t="shared" si="33"/>
        <v>0</v>
      </c>
      <c r="AI15" s="50">
        <f t="shared" si="33"/>
        <v>0</v>
      </c>
      <c r="AJ15" s="50">
        <f t="shared" si="33"/>
        <v>0</v>
      </c>
      <c r="AK15" s="50">
        <f t="shared" si="33"/>
        <v>0</v>
      </c>
      <c r="AL15" s="50">
        <f t="shared" si="33"/>
        <v>0</v>
      </c>
      <c r="AM15" s="50">
        <f t="shared" si="33"/>
        <v>0</v>
      </c>
      <c r="AN15" s="50">
        <f t="shared" si="33"/>
        <v>0</v>
      </c>
      <c r="AO15" s="50">
        <f t="shared" si="33"/>
        <v>0</v>
      </c>
      <c r="AP15" s="50">
        <f t="shared" si="33"/>
        <v>0</v>
      </c>
      <c r="AR15" s="124">
        <f t="shared" si="28"/>
        <v>1</v>
      </c>
      <c r="AS15" s="126">
        <v>1</v>
      </c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S15" s="276"/>
    </row>
    <row r="16" spans="2:72" ht="15.75">
      <c r="B16" s="244" t="s">
        <v>245</v>
      </c>
      <c r="C16" s="245"/>
      <c r="D16" s="245"/>
      <c r="E16" s="245" t="s">
        <v>60</v>
      </c>
      <c r="F16" s="122" t="s">
        <v>276</v>
      </c>
      <c r="G16" s="246">
        <f>J16*'6-CUADRO RESUMEN '!$AE$24</f>
        <v>9242227.432660982</v>
      </c>
      <c r="H16" s="363">
        <f t="shared" si="26"/>
        <v>8.6382292086990206E-3</v>
      </c>
      <c r="I16" s="247">
        <f t="shared" si="32"/>
        <v>7.2222222222222219E-4</v>
      </c>
      <c r="J16" s="122">
        <f>0.065%</f>
        <v>6.4999999999999997E-4</v>
      </c>
      <c r="K16" s="249">
        <f t="shared" si="31"/>
        <v>7.222222222222223E-4</v>
      </c>
      <c r="L16" s="255">
        <f>0.65%*0.1</f>
        <v>6.5000000000000008E-4</v>
      </c>
      <c r="M16" s="558" t="s">
        <v>337</v>
      </c>
      <c r="N16" s="559"/>
      <c r="O16" s="560"/>
      <c r="Q16" s="146">
        <v>1</v>
      </c>
      <c r="R16" s="49">
        <f t="shared" si="27"/>
        <v>9242227.432660982</v>
      </c>
      <c r="S16" s="50">
        <f t="shared" si="2"/>
        <v>9242227.432660982</v>
      </c>
      <c r="T16" s="50">
        <f t="shared" si="3"/>
        <v>0</v>
      </c>
      <c r="U16" s="50">
        <f t="shared" si="4"/>
        <v>0</v>
      </c>
      <c r="V16" s="50">
        <f t="shared" si="5"/>
        <v>0</v>
      </c>
      <c r="W16" s="50">
        <f t="shared" si="6"/>
        <v>0</v>
      </c>
      <c r="X16" s="50">
        <f t="shared" si="7"/>
        <v>0</v>
      </c>
      <c r="Y16" s="50">
        <f t="shared" si="8"/>
        <v>0</v>
      </c>
      <c r="Z16" s="50">
        <f t="shared" si="9"/>
        <v>0</v>
      </c>
      <c r="AA16" s="50">
        <f t="shared" si="10"/>
        <v>0</v>
      </c>
      <c r="AB16" s="50">
        <f t="shared" si="11"/>
        <v>0</v>
      </c>
      <c r="AC16" s="50">
        <f t="shared" si="12"/>
        <v>0</v>
      </c>
      <c r="AD16" s="50">
        <f t="shared" si="13"/>
        <v>0</v>
      </c>
      <c r="AE16" s="50">
        <f t="shared" si="14"/>
        <v>0</v>
      </c>
      <c r="AF16" s="50">
        <f t="shared" si="15"/>
        <v>0</v>
      </c>
      <c r="AG16" s="50">
        <f t="shared" si="16"/>
        <v>0</v>
      </c>
      <c r="AH16" s="50">
        <f t="shared" si="17"/>
        <v>0</v>
      </c>
      <c r="AI16" s="50">
        <f t="shared" si="18"/>
        <v>0</v>
      </c>
      <c r="AJ16" s="50">
        <f t="shared" si="19"/>
        <v>0</v>
      </c>
      <c r="AK16" s="50">
        <f t="shared" si="20"/>
        <v>0</v>
      </c>
      <c r="AL16" s="50">
        <f t="shared" si="21"/>
        <v>0</v>
      </c>
      <c r="AM16" s="50">
        <f t="shared" si="22"/>
        <v>0</v>
      </c>
      <c r="AN16" s="50">
        <f t="shared" si="23"/>
        <v>0</v>
      </c>
      <c r="AO16" s="50">
        <f t="shared" si="24"/>
        <v>0</v>
      </c>
      <c r="AP16" s="50">
        <f t="shared" si="25"/>
        <v>0</v>
      </c>
      <c r="AR16" s="124">
        <f t="shared" si="28"/>
        <v>1</v>
      </c>
      <c r="AS16" s="126">
        <v>1</v>
      </c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S16" s="276"/>
    </row>
    <row r="17" spans="2:71" ht="15.75">
      <c r="B17" s="244" t="s">
        <v>246</v>
      </c>
      <c r="C17" s="245"/>
      <c r="D17" s="245"/>
      <c r="E17" s="245" t="s">
        <v>60</v>
      </c>
      <c r="F17" s="122" t="s">
        <v>276</v>
      </c>
      <c r="G17" s="246">
        <f>J17*'6-CUADRO RESUMEN '!$AE$24</f>
        <v>27726682.29798295</v>
      </c>
      <c r="H17" s="363">
        <f t="shared" si="26"/>
        <v>2.5914687626097065E-2</v>
      </c>
      <c r="I17" s="247">
        <f t="shared" si="32"/>
        <v>2.1666666666666666E-3</v>
      </c>
      <c r="J17" s="122">
        <f>0.65*0.3%</f>
        <v>1.9500000000000001E-3</v>
      </c>
      <c r="K17" s="249">
        <f t="shared" si="31"/>
        <v>2.1666666666666666E-3</v>
      </c>
      <c r="L17" s="255">
        <f>0.65%*0.3</f>
        <v>1.9500000000000001E-3</v>
      </c>
      <c r="M17" s="558" t="s">
        <v>166</v>
      </c>
      <c r="N17" s="559"/>
      <c r="O17" s="560"/>
      <c r="Q17" s="146">
        <v>1</v>
      </c>
      <c r="R17" s="49">
        <f t="shared" si="27"/>
        <v>27726682.29798295</v>
      </c>
      <c r="S17" s="50">
        <f t="shared" ref="S17" si="34">+AS17*$G17</f>
        <v>27726682.29798295</v>
      </c>
      <c r="T17" s="50">
        <f t="shared" ref="T17" si="35">+AT17*$G17</f>
        <v>0</v>
      </c>
      <c r="U17" s="50">
        <f t="shared" ref="U17" si="36">+AU17*$G17</f>
        <v>0</v>
      </c>
      <c r="V17" s="50">
        <f t="shared" ref="V17" si="37">+AV17*$G17</f>
        <v>0</v>
      </c>
      <c r="W17" s="50">
        <f t="shared" ref="W17" si="38">+AW17*$G17</f>
        <v>0</v>
      </c>
      <c r="X17" s="50">
        <f t="shared" ref="X17" si="39">+AX17*$G17</f>
        <v>0</v>
      </c>
      <c r="Y17" s="50">
        <f t="shared" ref="Y17" si="40">+AY17*$G17</f>
        <v>0</v>
      </c>
      <c r="Z17" s="50">
        <f t="shared" ref="Z17" si="41">+AZ17*$G17</f>
        <v>0</v>
      </c>
      <c r="AA17" s="50">
        <f t="shared" ref="AA17" si="42">+BA17*$G17</f>
        <v>0</v>
      </c>
      <c r="AB17" s="50">
        <f t="shared" ref="AB17" si="43">+BB17*$G17</f>
        <v>0</v>
      </c>
      <c r="AC17" s="50">
        <f t="shared" ref="AC17" si="44">+BC17*$G17</f>
        <v>0</v>
      </c>
      <c r="AD17" s="50">
        <f t="shared" ref="AD17" si="45">+BD17*$G17</f>
        <v>0</v>
      </c>
      <c r="AE17" s="50">
        <f t="shared" ref="AE17" si="46">+BE17*$G17</f>
        <v>0</v>
      </c>
      <c r="AF17" s="50">
        <f t="shared" ref="AF17" si="47">+BF17*$G17</f>
        <v>0</v>
      </c>
      <c r="AG17" s="50">
        <f t="shared" ref="AG17" si="48">+BG17*$G17</f>
        <v>0</v>
      </c>
      <c r="AH17" s="50">
        <f t="shared" ref="AH17" si="49">+BH17*$G17</f>
        <v>0</v>
      </c>
      <c r="AI17" s="50">
        <f t="shared" ref="AI17" si="50">+BI17*$G17</f>
        <v>0</v>
      </c>
      <c r="AJ17" s="50">
        <f t="shared" ref="AJ17" si="51">+BJ17*$G17</f>
        <v>0</v>
      </c>
      <c r="AK17" s="50">
        <f t="shared" ref="AK17" si="52">+BK17*$G17</f>
        <v>0</v>
      </c>
      <c r="AL17" s="50">
        <f t="shared" ref="AL17" si="53">+BL17*$G17</f>
        <v>0</v>
      </c>
      <c r="AM17" s="50">
        <f t="shared" ref="AM17" si="54">+BM17*$G17</f>
        <v>0</v>
      </c>
      <c r="AN17" s="50">
        <f t="shared" ref="AN17" si="55">+BN17*$G17</f>
        <v>0</v>
      </c>
      <c r="AO17" s="50">
        <f t="shared" ref="AO17" si="56">+BO17*$G17</f>
        <v>0</v>
      </c>
      <c r="AP17" s="50">
        <f t="shared" ref="AP17" si="57">+BP17*$G17</f>
        <v>0</v>
      </c>
      <c r="AR17" s="124">
        <f t="shared" si="28"/>
        <v>1</v>
      </c>
      <c r="AS17" s="126">
        <v>1</v>
      </c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S17" s="276"/>
    </row>
    <row r="18" spans="2:71" ht="15.75">
      <c r="B18" s="244" t="s">
        <v>58</v>
      </c>
      <c r="C18" s="245"/>
      <c r="D18" s="245"/>
      <c r="E18" s="245" t="s">
        <v>60</v>
      </c>
      <c r="F18" s="122" t="s">
        <v>275</v>
      </c>
      <c r="G18" s="246">
        <f>J18*'6-CUADRO RESUMEN '!$AE$24</f>
        <v>213282171.52294576</v>
      </c>
      <c r="H18" s="363">
        <f t="shared" si="26"/>
        <v>0.19934375096997742</v>
      </c>
      <c r="I18" s="247">
        <f t="shared" ref="I18:I19" si="58">+J18/$N$4</f>
        <v>1.6666666666666666E-2</v>
      </c>
      <c r="J18" s="122">
        <v>1.4999999999999999E-2</v>
      </c>
      <c r="K18" s="249">
        <f t="shared" ref="K18:K22" si="59">L18/$N$4</f>
        <v>1.6666666666666666E-2</v>
      </c>
      <c r="L18" s="255">
        <v>1.4999999999999999E-2</v>
      </c>
      <c r="M18" s="558"/>
      <c r="N18" s="559"/>
      <c r="O18" s="560"/>
      <c r="Q18" s="146">
        <v>1</v>
      </c>
      <c r="R18" s="49">
        <f t="shared" si="27"/>
        <v>213282171.52294576</v>
      </c>
      <c r="S18" s="50">
        <f t="shared" ref="S18:S19" si="60">+AS18*$G18</f>
        <v>0</v>
      </c>
      <c r="T18" s="50">
        <f t="shared" ref="T18:T19" si="61">+AT18*$G18</f>
        <v>0</v>
      </c>
      <c r="U18" s="50">
        <f t="shared" si="4"/>
        <v>0</v>
      </c>
      <c r="V18" s="50">
        <f t="shared" si="5"/>
        <v>0</v>
      </c>
      <c r="W18" s="50">
        <f t="shared" si="6"/>
        <v>0</v>
      </c>
      <c r="X18" s="50">
        <f t="shared" si="7"/>
        <v>0</v>
      </c>
      <c r="Y18" s="50">
        <f t="shared" si="8"/>
        <v>0</v>
      </c>
      <c r="Z18" s="50">
        <f t="shared" si="9"/>
        <v>0</v>
      </c>
      <c r="AA18" s="50">
        <f t="shared" si="10"/>
        <v>0</v>
      </c>
      <c r="AB18" s="50">
        <f t="shared" si="11"/>
        <v>0</v>
      </c>
      <c r="AC18" s="50">
        <f t="shared" si="12"/>
        <v>0</v>
      </c>
      <c r="AD18" s="50">
        <f t="shared" si="13"/>
        <v>0</v>
      </c>
      <c r="AE18" s="50">
        <f t="shared" si="14"/>
        <v>0</v>
      </c>
      <c r="AF18" s="50">
        <f t="shared" si="15"/>
        <v>0</v>
      </c>
      <c r="AG18" s="50">
        <f t="shared" si="16"/>
        <v>0</v>
      </c>
      <c r="AH18" s="50">
        <f t="shared" si="17"/>
        <v>0</v>
      </c>
      <c r="AI18" s="50">
        <f t="shared" si="18"/>
        <v>0</v>
      </c>
      <c r="AJ18" s="50">
        <f t="shared" si="19"/>
        <v>213282171.52294576</v>
      </c>
      <c r="AK18" s="50">
        <f t="shared" si="20"/>
        <v>0</v>
      </c>
      <c r="AL18" s="50">
        <f t="shared" si="21"/>
        <v>0</v>
      </c>
      <c r="AM18" s="50">
        <f t="shared" si="22"/>
        <v>0</v>
      </c>
      <c r="AN18" s="50">
        <f t="shared" si="23"/>
        <v>0</v>
      </c>
      <c r="AO18" s="50">
        <f t="shared" si="24"/>
        <v>0</v>
      </c>
      <c r="AP18" s="50">
        <f t="shared" si="25"/>
        <v>0</v>
      </c>
      <c r="AR18" s="124">
        <f t="shared" si="28"/>
        <v>1</v>
      </c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>
        <v>1</v>
      </c>
      <c r="BK18" s="126"/>
      <c r="BL18" s="126"/>
      <c r="BM18" s="126"/>
      <c r="BN18" s="126"/>
      <c r="BO18" s="126"/>
      <c r="BP18" s="126"/>
      <c r="BS18" s="276"/>
    </row>
    <row r="19" spans="2:71" ht="15.75">
      <c r="B19" s="244" t="s">
        <v>125</v>
      </c>
      <c r="C19" s="245"/>
      <c r="D19" s="245"/>
      <c r="E19" s="245" t="s">
        <v>60</v>
      </c>
      <c r="F19" s="122" t="s">
        <v>275</v>
      </c>
      <c r="G19" s="246">
        <f>J19*'6-CUADRO RESUMEN '!$AE$24</f>
        <v>142188114.34863052</v>
      </c>
      <c r="H19" s="363">
        <f t="shared" si="26"/>
        <v>0.13289583397998497</v>
      </c>
      <c r="I19" s="247">
        <f t="shared" si="58"/>
        <v>1.1111111111111112E-2</v>
      </c>
      <c r="J19" s="122">
        <v>0.01</v>
      </c>
      <c r="K19" s="249">
        <f t="shared" si="59"/>
        <v>1.1111111111111112E-2</v>
      </c>
      <c r="L19" s="255">
        <v>0.01</v>
      </c>
      <c r="M19" s="558"/>
      <c r="N19" s="559"/>
      <c r="O19" s="560"/>
      <c r="Q19" s="146">
        <v>1</v>
      </c>
      <c r="R19" s="49">
        <f t="shared" si="27"/>
        <v>142188114.34863052</v>
      </c>
      <c r="S19" s="50">
        <f t="shared" si="60"/>
        <v>11849009.529052544</v>
      </c>
      <c r="T19" s="50">
        <f t="shared" si="61"/>
        <v>11849009.529052544</v>
      </c>
      <c r="U19" s="50">
        <f t="shared" si="4"/>
        <v>11849009.529052544</v>
      </c>
      <c r="V19" s="50">
        <f t="shared" si="5"/>
        <v>11849009.529052544</v>
      </c>
      <c r="W19" s="50">
        <f t="shared" si="6"/>
        <v>11849009.529052544</v>
      </c>
      <c r="X19" s="50">
        <f t="shared" si="7"/>
        <v>11849009.529052544</v>
      </c>
      <c r="Y19" s="50">
        <f t="shared" si="8"/>
        <v>11849009.529052544</v>
      </c>
      <c r="Z19" s="50">
        <f t="shared" si="9"/>
        <v>11849009.529052544</v>
      </c>
      <c r="AA19" s="50">
        <f t="shared" si="10"/>
        <v>11849009.529052544</v>
      </c>
      <c r="AB19" s="50">
        <f t="shared" si="11"/>
        <v>11849009.529052544</v>
      </c>
      <c r="AC19" s="50">
        <f t="shared" si="12"/>
        <v>11849009.529052544</v>
      </c>
      <c r="AD19" s="50">
        <f t="shared" si="13"/>
        <v>11849009.529052544</v>
      </c>
      <c r="AE19" s="50">
        <f t="shared" si="14"/>
        <v>0</v>
      </c>
      <c r="AF19" s="50">
        <f t="shared" si="15"/>
        <v>0</v>
      </c>
      <c r="AG19" s="50">
        <f t="shared" si="16"/>
        <v>0</v>
      </c>
      <c r="AH19" s="50">
        <f t="shared" si="17"/>
        <v>0</v>
      </c>
      <c r="AI19" s="50">
        <f t="shared" si="18"/>
        <v>0</v>
      </c>
      <c r="AJ19" s="50">
        <f t="shared" si="19"/>
        <v>0</v>
      </c>
      <c r="AK19" s="50">
        <f t="shared" si="20"/>
        <v>0</v>
      </c>
      <c r="AL19" s="50">
        <f t="shared" si="21"/>
        <v>0</v>
      </c>
      <c r="AM19" s="50">
        <f t="shared" si="22"/>
        <v>0</v>
      </c>
      <c r="AN19" s="50">
        <f t="shared" si="23"/>
        <v>0</v>
      </c>
      <c r="AO19" s="50">
        <f t="shared" si="24"/>
        <v>0</v>
      </c>
      <c r="AP19" s="50">
        <f t="shared" si="25"/>
        <v>0</v>
      </c>
      <c r="AR19" s="124">
        <f t="shared" si="28"/>
        <v>1.0000000000000002</v>
      </c>
      <c r="AS19" s="127">
        <v>8.3333333333333343E-2</v>
      </c>
      <c r="AT19" s="127">
        <v>8.3333333333333343E-2</v>
      </c>
      <c r="AU19" s="127">
        <v>8.3333333333333343E-2</v>
      </c>
      <c r="AV19" s="127">
        <v>8.3333333333333343E-2</v>
      </c>
      <c r="AW19" s="127">
        <v>8.3333333333333343E-2</v>
      </c>
      <c r="AX19" s="127">
        <v>8.3333333333333343E-2</v>
      </c>
      <c r="AY19" s="127">
        <v>8.3333333333333343E-2</v>
      </c>
      <c r="AZ19" s="127">
        <v>8.3333333333333343E-2</v>
      </c>
      <c r="BA19" s="127">
        <v>8.3333333333333343E-2</v>
      </c>
      <c r="BB19" s="127">
        <v>8.3333333333333343E-2</v>
      </c>
      <c r="BC19" s="127">
        <v>8.3333333333333343E-2</v>
      </c>
      <c r="BD19" s="127">
        <v>8.3333333333333343E-2</v>
      </c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S19" s="276"/>
    </row>
    <row r="20" spans="2:71" ht="15.75">
      <c r="B20" s="119" t="s">
        <v>338</v>
      </c>
      <c r="C20" s="245"/>
      <c r="D20" s="245"/>
      <c r="E20" s="245"/>
      <c r="F20" s="122" t="s">
        <v>275</v>
      </c>
      <c r="G20" s="246">
        <f>J20*'6-CUADRO RESUMEN '!$AE$24</f>
        <v>0</v>
      </c>
      <c r="H20" s="363">
        <f t="shared" si="26"/>
        <v>0</v>
      </c>
      <c r="I20" s="247">
        <f>+G20/'6-CUADRO RESUMEN '!$O$24</f>
        <v>0</v>
      </c>
      <c r="J20" s="122"/>
      <c r="K20" s="249">
        <f t="shared" si="59"/>
        <v>0</v>
      </c>
      <c r="L20" s="255">
        <f>+J20</f>
        <v>0</v>
      </c>
      <c r="M20" s="555"/>
      <c r="N20" s="556"/>
      <c r="O20" s="557"/>
      <c r="Q20" s="146">
        <v>1</v>
      </c>
      <c r="R20" s="49">
        <f>SUM(S20:AP20)</f>
        <v>0</v>
      </c>
      <c r="S20" s="50">
        <f t="shared" ref="S20:AP20" si="62">+AS20*$G20</f>
        <v>0</v>
      </c>
      <c r="T20" s="50">
        <f t="shared" si="62"/>
        <v>0</v>
      </c>
      <c r="U20" s="50">
        <f t="shared" si="62"/>
        <v>0</v>
      </c>
      <c r="V20" s="50">
        <f t="shared" si="62"/>
        <v>0</v>
      </c>
      <c r="W20" s="50">
        <f t="shared" si="62"/>
        <v>0</v>
      </c>
      <c r="X20" s="50">
        <f t="shared" si="62"/>
        <v>0</v>
      </c>
      <c r="Y20" s="50">
        <f t="shared" si="62"/>
        <v>0</v>
      </c>
      <c r="Z20" s="50">
        <f t="shared" si="62"/>
        <v>0</v>
      </c>
      <c r="AA20" s="50">
        <f t="shared" si="62"/>
        <v>0</v>
      </c>
      <c r="AB20" s="50">
        <f t="shared" si="62"/>
        <v>0</v>
      </c>
      <c r="AC20" s="50">
        <f t="shared" si="62"/>
        <v>0</v>
      </c>
      <c r="AD20" s="50">
        <f t="shared" si="62"/>
        <v>0</v>
      </c>
      <c r="AE20" s="50">
        <f t="shared" si="62"/>
        <v>0</v>
      </c>
      <c r="AF20" s="50">
        <f t="shared" si="62"/>
        <v>0</v>
      </c>
      <c r="AG20" s="50">
        <f t="shared" si="62"/>
        <v>0</v>
      </c>
      <c r="AH20" s="50">
        <f t="shared" si="62"/>
        <v>0</v>
      </c>
      <c r="AI20" s="50">
        <f t="shared" si="62"/>
        <v>0</v>
      </c>
      <c r="AJ20" s="50">
        <f t="shared" si="62"/>
        <v>0</v>
      </c>
      <c r="AK20" s="50">
        <f t="shared" si="62"/>
        <v>0</v>
      </c>
      <c r="AL20" s="50">
        <f t="shared" si="62"/>
        <v>0</v>
      </c>
      <c r="AM20" s="50">
        <f t="shared" si="62"/>
        <v>0</v>
      </c>
      <c r="AN20" s="50">
        <f t="shared" si="62"/>
        <v>0</v>
      </c>
      <c r="AO20" s="50">
        <f t="shared" si="62"/>
        <v>0</v>
      </c>
      <c r="AP20" s="50">
        <f t="shared" si="62"/>
        <v>0</v>
      </c>
      <c r="AR20" s="124">
        <f>SUM(AS20:BP20)</f>
        <v>1</v>
      </c>
      <c r="AS20" s="126">
        <v>1</v>
      </c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S20" s="276"/>
    </row>
    <row r="21" spans="2:71" ht="15.75">
      <c r="B21" s="119" t="s">
        <v>339</v>
      </c>
      <c r="C21" s="245"/>
      <c r="D21" s="245"/>
      <c r="E21" s="245"/>
      <c r="F21" s="122" t="s">
        <v>275</v>
      </c>
      <c r="G21" s="246">
        <f>J21*'6-CUADRO RESUMEN '!$AE$24</f>
        <v>0</v>
      </c>
      <c r="H21" s="363">
        <f t="shared" si="26"/>
        <v>0</v>
      </c>
      <c r="I21" s="247">
        <f>+G21/'6-CUADRO RESUMEN '!$O$24</f>
        <v>0</v>
      </c>
      <c r="J21" s="122"/>
      <c r="K21" s="249">
        <f t="shared" si="59"/>
        <v>0</v>
      </c>
      <c r="L21" s="255">
        <f t="shared" ref="L21:L22" si="63">+J21</f>
        <v>0</v>
      </c>
      <c r="M21" s="555"/>
      <c r="N21" s="556"/>
      <c r="O21" s="557"/>
      <c r="Q21" s="146">
        <v>1</v>
      </c>
      <c r="R21" s="49">
        <f t="shared" ref="R21:R24" si="64">SUM(S21:AP21)</f>
        <v>0</v>
      </c>
      <c r="S21" s="50">
        <f t="shared" ref="S21:S24" si="65">+AS21*$G21</f>
        <v>0</v>
      </c>
      <c r="T21" s="50">
        <f t="shared" ref="T21:T24" si="66">+AT21*$G21</f>
        <v>0</v>
      </c>
      <c r="U21" s="50">
        <f t="shared" ref="U21:U24" si="67">+AU21*$G21</f>
        <v>0</v>
      </c>
      <c r="V21" s="50">
        <f t="shared" ref="V21:V24" si="68">+AV21*$G21</f>
        <v>0</v>
      </c>
      <c r="W21" s="50">
        <f t="shared" ref="W21:W24" si="69">+AW21*$G21</f>
        <v>0</v>
      </c>
      <c r="X21" s="50">
        <f t="shared" ref="X21:X24" si="70">+AX21*$G21</f>
        <v>0</v>
      </c>
      <c r="Y21" s="50">
        <f t="shared" ref="Y21:Y24" si="71">+AY21*$G21</f>
        <v>0</v>
      </c>
      <c r="Z21" s="50">
        <f t="shared" ref="Z21:Z24" si="72">+AZ21*$G21</f>
        <v>0</v>
      </c>
      <c r="AA21" s="50">
        <f t="shared" ref="AA21:AA24" si="73">+BA21*$G21</f>
        <v>0</v>
      </c>
      <c r="AB21" s="50">
        <f t="shared" ref="AB21:AB24" si="74">+BB21*$G21</f>
        <v>0</v>
      </c>
      <c r="AC21" s="50">
        <f t="shared" ref="AC21:AC24" si="75">+BC21*$G21</f>
        <v>0</v>
      </c>
      <c r="AD21" s="50">
        <f t="shared" ref="AD21:AD24" si="76">+BD21*$G21</f>
        <v>0</v>
      </c>
      <c r="AE21" s="50">
        <f t="shared" ref="AE21:AE24" si="77">+BE21*$G21</f>
        <v>0</v>
      </c>
      <c r="AF21" s="50">
        <f t="shared" ref="AF21:AF24" si="78">+BF21*$G21</f>
        <v>0</v>
      </c>
      <c r="AG21" s="50">
        <f t="shared" ref="AG21:AG24" si="79">+BG21*$G21</f>
        <v>0</v>
      </c>
      <c r="AH21" s="50">
        <f t="shared" ref="AH21:AH24" si="80">+BH21*$G21</f>
        <v>0</v>
      </c>
      <c r="AI21" s="50">
        <f t="shared" ref="AI21:AI24" si="81">+BI21*$G21</f>
        <v>0</v>
      </c>
      <c r="AJ21" s="50">
        <f t="shared" ref="AJ21:AJ24" si="82">+BJ21*$G21</f>
        <v>0</v>
      </c>
      <c r="AK21" s="50">
        <f t="shared" ref="AK21:AK24" si="83">+BK21*$G21</f>
        <v>0</v>
      </c>
      <c r="AL21" s="50">
        <f t="shared" ref="AL21:AL24" si="84">+BL21*$G21</f>
        <v>0</v>
      </c>
      <c r="AM21" s="50">
        <f t="shared" ref="AM21:AM24" si="85">+BM21*$G21</f>
        <v>0</v>
      </c>
      <c r="AN21" s="50">
        <f t="shared" ref="AN21:AN24" si="86">+BN21*$G21</f>
        <v>0</v>
      </c>
      <c r="AO21" s="50">
        <f t="shared" ref="AO21:AO24" si="87">+BO21*$G21</f>
        <v>0</v>
      </c>
      <c r="AP21" s="50">
        <f t="shared" ref="AP21:AP24" si="88">+BP21*$G21</f>
        <v>0</v>
      </c>
      <c r="AR21" s="124">
        <f t="shared" si="28"/>
        <v>0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S21" s="276"/>
    </row>
    <row r="22" spans="2:71" ht="15.75">
      <c r="B22" s="119"/>
      <c r="C22" s="245"/>
      <c r="D22" s="245"/>
      <c r="E22" s="245"/>
      <c r="F22" s="122" t="s">
        <v>275</v>
      </c>
      <c r="G22" s="246">
        <f>J22*'6-CUADRO RESUMEN '!$AE$24</f>
        <v>0</v>
      </c>
      <c r="H22" s="363">
        <f t="shared" si="26"/>
        <v>0</v>
      </c>
      <c r="I22" s="247">
        <f>+G22/'6-CUADRO RESUMEN '!$O$24</f>
        <v>0</v>
      </c>
      <c r="J22" s="122"/>
      <c r="K22" s="249">
        <f t="shared" si="59"/>
        <v>0</v>
      </c>
      <c r="L22" s="255">
        <f t="shared" si="63"/>
        <v>0</v>
      </c>
      <c r="M22" s="306"/>
      <c r="N22" s="307"/>
      <c r="O22" s="308"/>
      <c r="Q22" s="146"/>
      <c r="R22" s="49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R22" s="124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S22" s="276"/>
    </row>
    <row r="23" spans="2:71" ht="15.75">
      <c r="B23" s="119"/>
      <c r="C23" s="245"/>
      <c r="D23" s="245"/>
      <c r="E23" s="245"/>
      <c r="F23" s="122" t="s">
        <v>275</v>
      </c>
      <c r="G23" s="123"/>
      <c r="H23" s="363">
        <f t="shared" si="26"/>
        <v>0</v>
      </c>
      <c r="I23" s="247">
        <f>+G23/'6-CUADRO RESUMEN '!$O$24</f>
        <v>0</v>
      </c>
      <c r="J23" s="247">
        <f>+G23/'6-CUADRO RESUMEN '!$AE$24</f>
        <v>0</v>
      </c>
      <c r="K23" s="249"/>
      <c r="L23" s="255"/>
      <c r="M23" s="555"/>
      <c r="N23" s="556"/>
      <c r="O23" s="557"/>
      <c r="Q23" s="146">
        <v>1</v>
      </c>
      <c r="R23" s="49">
        <f t="shared" si="64"/>
        <v>0</v>
      </c>
      <c r="S23" s="50">
        <f t="shared" si="65"/>
        <v>0</v>
      </c>
      <c r="T23" s="50">
        <f t="shared" si="66"/>
        <v>0</v>
      </c>
      <c r="U23" s="50">
        <f t="shared" si="67"/>
        <v>0</v>
      </c>
      <c r="V23" s="50">
        <f t="shared" si="68"/>
        <v>0</v>
      </c>
      <c r="W23" s="50">
        <f t="shared" si="69"/>
        <v>0</v>
      </c>
      <c r="X23" s="50">
        <f t="shared" si="70"/>
        <v>0</v>
      </c>
      <c r="Y23" s="50">
        <f t="shared" si="71"/>
        <v>0</v>
      </c>
      <c r="Z23" s="50">
        <f t="shared" si="72"/>
        <v>0</v>
      </c>
      <c r="AA23" s="50">
        <f t="shared" si="73"/>
        <v>0</v>
      </c>
      <c r="AB23" s="50">
        <f t="shared" si="74"/>
        <v>0</v>
      </c>
      <c r="AC23" s="50">
        <f t="shared" si="75"/>
        <v>0</v>
      </c>
      <c r="AD23" s="50">
        <f t="shared" si="76"/>
        <v>0</v>
      </c>
      <c r="AE23" s="50">
        <f t="shared" si="77"/>
        <v>0</v>
      </c>
      <c r="AF23" s="50">
        <f t="shared" si="78"/>
        <v>0</v>
      </c>
      <c r="AG23" s="50">
        <f t="shared" si="79"/>
        <v>0</v>
      </c>
      <c r="AH23" s="50">
        <f t="shared" si="80"/>
        <v>0</v>
      </c>
      <c r="AI23" s="50">
        <f t="shared" si="81"/>
        <v>0</v>
      </c>
      <c r="AJ23" s="50">
        <f t="shared" si="82"/>
        <v>0</v>
      </c>
      <c r="AK23" s="50">
        <f t="shared" si="83"/>
        <v>0</v>
      </c>
      <c r="AL23" s="50">
        <f t="shared" si="84"/>
        <v>0</v>
      </c>
      <c r="AM23" s="50">
        <f t="shared" si="85"/>
        <v>0</v>
      </c>
      <c r="AN23" s="50">
        <f t="shared" si="86"/>
        <v>0</v>
      </c>
      <c r="AO23" s="50">
        <f t="shared" si="87"/>
        <v>0</v>
      </c>
      <c r="AP23" s="50">
        <f t="shared" si="88"/>
        <v>0</v>
      </c>
      <c r="AR23" s="124">
        <f t="shared" si="28"/>
        <v>0</v>
      </c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S23" s="276"/>
    </row>
    <row r="24" spans="2:71" ht="15.75">
      <c r="B24" s="119"/>
      <c r="C24" s="245"/>
      <c r="D24" s="245"/>
      <c r="E24" s="245"/>
      <c r="F24" s="122" t="s">
        <v>275</v>
      </c>
      <c r="G24" s="123"/>
      <c r="H24" s="363">
        <f t="shared" si="26"/>
        <v>0</v>
      </c>
      <c r="I24" s="247">
        <f>+G24/'6-CUADRO RESUMEN '!$O$24</f>
        <v>0</v>
      </c>
      <c r="J24" s="247">
        <f>+G24/'6-CUADRO RESUMEN '!$AE$24</f>
        <v>0</v>
      </c>
      <c r="K24" s="249"/>
      <c r="L24" s="255"/>
      <c r="M24" s="555"/>
      <c r="N24" s="556"/>
      <c r="O24" s="557"/>
      <c r="Q24" s="146">
        <v>1</v>
      </c>
      <c r="R24" s="49">
        <f t="shared" si="64"/>
        <v>0</v>
      </c>
      <c r="S24" s="50">
        <f t="shared" si="65"/>
        <v>0</v>
      </c>
      <c r="T24" s="50">
        <f t="shared" si="66"/>
        <v>0</v>
      </c>
      <c r="U24" s="50">
        <f t="shared" si="67"/>
        <v>0</v>
      </c>
      <c r="V24" s="50">
        <f t="shared" si="68"/>
        <v>0</v>
      </c>
      <c r="W24" s="50">
        <f t="shared" si="69"/>
        <v>0</v>
      </c>
      <c r="X24" s="50">
        <f t="shared" si="70"/>
        <v>0</v>
      </c>
      <c r="Y24" s="50">
        <f t="shared" si="71"/>
        <v>0</v>
      </c>
      <c r="Z24" s="50">
        <f t="shared" si="72"/>
        <v>0</v>
      </c>
      <c r="AA24" s="50">
        <f t="shared" si="73"/>
        <v>0</v>
      </c>
      <c r="AB24" s="50">
        <f t="shared" si="74"/>
        <v>0</v>
      </c>
      <c r="AC24" s="50">
        <f t="shared" si="75"/>
        <v>0</v>
      </c>
      <c r="AD24" s="50">
        <f t="shared" si="76"/>
        <v>0</v>
      </c>
      <c r="AE24" s="50">
        <f t="shared" si="77"/>
        <v>0</v>
      </c>
      <c r="AF24" s="50">
        <f t="shared" si="78"/>
        <v>0</v>
      </c>
      <c r="AG24" s="50">
        <f t="shared" si="79"/>
        <v>0</v>
      </c>
      <c r="AH24" s="50">
        <f t="shared" si="80"/>
        <v>0</v>
      </c>
      <c r="AI24" s="50">
        <f t="shared" si="81"/>
        <v>0</v>
      </c>
      <c r="AJ24" s="50">
        <f t="shared" si="82"/>
        <v>0</v>
      </c>
      <c r="AK24" s="50">
        <f t="shared" si="83"/>
        <v>0</v>
      </c>
      <c r="AL24" s="50">
        <f t="shared" si="84"/>
        <v>0</v>
      </c>
      <c r="AM24" s="50">
        <f t="shared" si="85"/>
        <v>0</v>
      </c>
      <c r="AN24" s="50">
        <f t="shared" si="86"/>
        <v>0</v>
      </c>
      <c r="AO24" s="50">
        <f t="shared" si="87"/>
        <v>0</v>
      </c>
      <c r="AP24" s="50">
        <f t="shared" si="88"/>
        <v>0</v>
      </c>
      <c r="AR24" s="124">
        <f t="shared" si="28"/>
        <v>0</v>
      </c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S24" s="276"/>
    </row>
    <row r="26" spans="2:71" ht="15.75">
      <c r="F26" s="329" t="s">
        <v>275</v>
      </c>
      <c r="G26" s="330">
        <f>SUMIF($F$7:$F$24,F26,$G$7:$G$24)</f>
        <v>681312595.96870196</v>
      </c>
      <c r="H26" s="411">
        <f>+G26/G6*J6</f>
        <v>5.2545332937764061E-2</v>
      </c>
    </row>
    <row r="27" spans="2:71" ht="15.75">
      <c r="F27" s="329" t="s">
        <v>276</v>
      </c>
      <c r="G27" s="330">
        <f>SUMIF($F$7:$F$24,F27,$G$7:$G$24)</f>
        <v>388608936.48539335</v>
      </c>
      <c r="H27" s="411">
        <f>+G27/G6*J6</f>
        <v>2.9970950296585197E-2</v>
      </c>
    </row>
    <row r="28" spans="2:71" ht="15.75" thickBot="1"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2:71" ht="19.5" thickBot="1">
      <c r="B29" s="205" t="s">
        <v>258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Q29" s="130" t="s">
        <v>181</v>
      </c>
      <c r="R29" s="49" t="e">
        <f t="shared" si="27"/>
        <v>#REF!</v>
      </c>
      <c r="S29" s="46" t="e">
        <f>SUMPRODUCT(AS7:AS24,#REF!)</f>
        <v>#REF!</v>
      </c>
      <c r="T29" s="46" t="e">
        <f>SUMPRODUCT(AT7:AT24,#REF!)</f>
        <v>#REF!</v>
      </c>
      <c r="U29" s="46" t="e">
        <f>SUMPRODUCT(AU7:AU24,#REF!)</f>
        <v>#REF!</v>
      </c>
      <c r="V29" s="46" t="e">
        <f>SUMPRODUCT(AV7:AV24,#REF!)</f>
        <v>#REF!</v>
      </c>
      <c r="W29" s="46" t="e">
        <f>SUMPRODUCT(AW7:AW24,#REF!)</f>
        <v>#REF!</v>
      </c>
      <c r="X29" s="46" t="e">
        <f>SUMPRODUCT(AX7:AX24,#REF!)</f>
        <v>#REF!</v>
      </c>
      <c r="Y29" s="46" t="e">
        <f>SUMPRODUCT(AY7:AY24,#REF!)</f>
        <v>#REF!</v>
      </c>
      <c r="Z29" s="46" t="e">
        <f>SUMPRODUCT(AZ7:AZ24,#REF!)</f>
        <v>#REF!</v>
      </c>
      <c r="AA29" s="46" t="e">
        <f>SUMPRODUCT(BA7:BA24,#REF!)</f>
        <v>#REF!</v>
      </c>
      <c r="AB29" s="46" t="e">
        <f>SUMPRODUCT(BB7:BB24,#REF!)</f>
        <v>#REF!</v>
      </c>
      <c r="AC29" s="46" t="e">
        <f>SUMPRODUCT(BC7:BC24,#REF!)</f>
        <v>#REF!</v>
      </c>
      <c r="AD29" s="46" t="e">
        <f>SUMPRODUCT(BD7:BD24,#REF!)</f>
        <v>#REF!</v>
      </c>
      <c r="AE29" s="46" t="e">
        <f>SUMPRODUCT(BE7:BE24,#REF!)</f>
        <v>#REF!</v>
      </c>
      <c r="AF29" s="46" t="e">
        <f>SUMPRODUCT(BF7:BF24,#REF!)</f>
        <v>#REF!</v>
      </c>
      <c r="AG29" s="46" t="e">
        <f>SUMPRODUCT(BG7:BG24,#REF!)</f>
        <v>#REF!</v>
      </c>
      <c r="AH29" s="46" t="e">
        <f>SUMPRODUCT(BH7:BH24,#REF!)</f>
        <v>#REF!</v>
      </c>
      <c r="AI29" s="46" t="e">
        <f>SUMPRODUCT(BI7:BI24,#REF!)</f>
        <v>#REF!</v>
      </c>
      <c r="AJ29" s="46" t="e">
        <f>SUMPRODUCT(BJ7:BJ24,#REF!)</f>
        <v>#REF!</v>
      </c>
      <c r="AK29" s="46" t="e">
        <f>SUMPRODUCT(BK7:BK24,#REF!)</f>
        <v>#REF!</v>
      </c>
      <c r="AL29" s="46" t="e">
        <f>SUMPRODUCT(BL7:BL24,#REF!)</f>
        <v>#REF!</v>
      </c>
      <c r="AM29" s="46" t="e">
        <f>SUMPRODUCT(BM7:BM24,#REF!)</f>
        <v>#REF!</v>
      </c>
      <c r="AN29" s="46" t="e">
        <f>SUMPRODUCT(BN7:BN24,#REF!)</f>
        <v>#REF!</v>
      </c>
      <c r="AO29" s="46" t="e">
        <f>SUMPRODUCT(BO7:BO24,#REF!)</f>
        <v>#REF!</v>
      </c>
      <c r="AP29" s="46" t="e">
        <f>SUMPRODUCT(BP7:BP24,#REF!)</f>
        <v>#REF!</v>
      </c>
    </row>
    <row r="30" spans="2:71"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2:71" ht="30">
      <c r="B31" s="251" t="s">
        <v>78</v>
      </c>
      <c r="C31" s="252"/>
      <c r="D31" s="252"/>
      <c r="E31" s="252" t="s">
        <v>60</v>
      </c>
      <c r="F31" s="252"/>
      <c r="G31" s="253">
        <f>+J31*'6-CUADRO RESUMEN '!AE24</f>
        <v>2132821715.2294574</v>
      </c>
      <c r="H31" s="253"/>
      <c r="I31" s="254">
        <f>J31/$N$4</f>
        <v>0.16666666666666666</v>
      </c>
      <c r="J31" s="301">
        <v>0.15</v>
      </c>
      <c r="K31" s="302"/>
      <c r="L31" s="302"/>
      <c r="M31" s="302"/>
      <c r="N31" s="302"/>
      <c r="O31" s="303"/>
      <c r="Q31" s="144" t="s">
        <v>187</v>
      </c>
      <c r="R31" s="52" t="e">
        <f>SUM(S31:AP31)</f>
        <v>#REF!</v>
      </c>
      <c r="S31" s="53" t="e">
        <f>SUMPRODUCT(AS7:AS24,#REF!,$Q$7:$Q$24)</f>
        <v>#REF!</v>
      </c>
      <c r="T31" s="53" t="e">
        <f>SUMPRODUCT(AT7:AT24,#REF!,$Q$7:$Q$24)</f>
        <v>#REF!</v>
      </c>
      <c r="U31" s="53" t="e">
        <f>SUMPRODUCT(AU7:AU24,#REF!,$Q$7:$Q$24)</f>
        <v>#REF!</v>
      </c>
      <c r="V31" s="53" t="e">
        <f>SUMPRODUCT(AV7:AV24,#REF!,$Q$7:$Q$24)</f>
        <v>#REF!</v>
      </c>
      <c r="W31" s="53" t="e">
        <f>SUMPRODUCT(AW7:AW24,#REF!,$Q$7:$Q$24)</f>
        <v>#REF!</v>
      </c>
      <c r="X31" s="53" t="e">
        <f>SUMPRODUCT(AX7:AX24,#REF!,$Q$7:$Q$24)</f>
        <v>#REF!</v>
      </c>
      <c r="Y31" s="53" t="e">
        <f>SUMPRODUCT(AY7:AY24,#REF!,$Q$7:$Q$24)</f>
        <v>#REF!</v>
      </c>
      <c r="Z31" s="53" t="e">
        <f>SUMPRODUCT(AZ7:AZ24,#REF!,$Q$7:$Q$24)</f>
        <v>#REF!</v>
      </c>
      <c r="AA31" s="53" t="e">
        <f>SUMPRODUCT(BA7:BA24,#REF!,$Q$7:$Q$24)</f>
        <v>#REF!</v>
      </c>
      <c r="AB31" s="53" t="e">
        <f>SUMPRODUCT(BB7:BB24,#REF!,$Q$7:$Q$24)</f>
        <v>#REF!</v>
      </c>
      <c r="AC31" s="53" t="e">
        <f>SUMPRODUCT(BC7:BC24,#REF!,$Q$7:$Q$24)</f>
        <v>#REF!</v>
      </c>
      <c r="AD31" s="53" t="e">
        <f>SUMPRODUCT(BD7:BD24,#REF!,$Q$7:$Q$24)</f>
        <v>#REF!</v>
      </c>
      <c r="AE31" s="53" t="e">
        <f>SUMPRODUCT(BE7:BE24,#REF!,$Q$7:$Q$24)</f>
        <v>#REF!</v>
      </c>
      <c r="AF31" s="53" t="e">
        <f>SUMPRODUCT(BF7:BF24,#REF!,$Q$7:$Q$24)</f>
        <v>#REF!</v>
      </c>
      <c r="AG31" s="53" t="e">
        <f>SUMPRODUCT(BG7:BG24,#REF!,$Q$7:$Q$24)</f>
        <v>#REF!</v>
      </c>
      <c r="AH31" s="53" t="e">
        <f>SUMPRODUCT(BH7:BH24,#REF!,$Q$7:$Q$24)</f>
        <v>#REF!</v>
      </c>
      <c r="AI31" s="53" t="e">
        <f>SUMPRODUCT(BI7:BI24,#REF!,$Q$7:$Q$24)</f>
        <v>#REF!</v>
      </c>
      <c r="AJ31" s="53" t="e">
        <f>SUMPRODUCT(BJ7:BJ24,#REF!,$Q$7:$Q$24)</f>
        <v>#REF!</v>
      </c>
      <c r="AK31" s="53" t="e">
        <f>SUMPRODUCT(BK7:BK24,#REF!,$Q$7:$Q$24)</f>
        <v>#REF!</v>
      </c>
      <c r="AL31" s="53" t="e">
        <f>SUMPRODUCT(BL7:BL24,#REF!,$Q$7:$Q$24)</f>
        <v>#REF!</v>
      </c>
      <c r="AM31" s="53" t="e">
        <f>SUMPRODUCT(BM7:BM24,#REF!,$Q$7:$Q$24)</f>
        <v>#REF!</v>
      </c>
      <c r="AN31" s="53" t="e">
        <f>SUMPRODUCT(BN7:BN24,#REF!,$Q$7:$Q$24)</f>
        <v>#REF!</v>
      </c>
      <c r="AO31" s="53" t="e">
        <f>SUMPRODUCT(BO7:BO24,#REF!,$Q$7:$Q$24)</f>
        <v>#REF!</v>
      </c>
      <c r="AP31" s="53" t="e">
        <f>SUMPRODUCT(BP7:BP24,#REF!,$Q$7:$Q$24)</f>
        <v>#REF!</v>
      </c>
    </row>
    <row r="32" spans="2:71" s="105" customFormat="1" ht="15.75" thickBot="1"/>
    <row r="34" spans="2:2">
      <c r="B34" s="300" t="s">
        <v>223</v>
      </c>
    </row>
  </sheetData>
  <mergeCells count="29">
    <mergeCell ref="N7:O7"/>
    <mergeCell ref="N8:O8"/>
    <mergeCell ref="N9:O9"/>
    <mergeCell ref="M19:O19"/>
    <mergeCell ref="M10:O10"/>
    <mergeCell ref="M11:O11"/>
    <mergeCell ref="M12:O12"/>
    <mergeCell ref="M13:O13"/>
    <mergeCell ref="M14:O14"/>
    <mergeCell ref="M15:O15"/>
    <mergeCell ref="M16:O16"/>
    <mergeCell ref="M17:O17"/>
    <mergeCell ref="R4:AP4"/>
    <mergeCell ref="B4:B6"/>
    <mergeCell ref="G4:G5"/>
    <mergeCell ref="K4:L4"/>
    <mergeCell ref="I4:J4"/>
    <mergeCell ref="M6:O6"/>
    <mergeCell ref="Q5:Q6"/>
    <mergeCell ref="C4:C6"/>
    <mergeCell ref="D4:D6"/>
    <mergeCell ref="E4:E6"/>
    <mergeCell ref="F4:F6"/>
    <mergeCell ref="H4:H5"/>
    <mergeCell ref="M23:O23"/>
    <mergeCell ref="M24:O24"/>
    <mergeCell ref="M18:O18"/>
    <mergeCell ref="M20:O20"/>
    <mergeCell ref="M21:O21"/>
  </mergeCells>
  <conditionalFormatting sqref="AR7:AR24">
    <cfRule type="cellIs" dxfId="3" priority="1" operator="notEqual">
      <formula>1</formula>
    </cfRule>
  </conditionalFormatting>
  <dataValidations count="1">
    <dataValidation type="list" allowBlank="1" showInputMessage="1" showErrorMessage="1" sqref="F7:F24">
      <formula1>$BS$7:$BS$8</formula1>
    </dataValidation>
  </dataValidations>
  <pageMargins left="0.7" right="0.7" top="0.75" bottom="0.75" header="0.3" footer="0.3"/>
  <pageSetup paperSize="9" scale="47" orientation="landscape" r:id="rId1"/>
  <colBreaks count="2" manualBreakCount="2">
    <brk id="15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50"/>
  <sheetViews>
    <sheetView topLeftCell="E1" zoomScale="85" zoomScaleNormal="85" workbookViewId="0">
      <selection activeCell="J8" sqref="J8"/>
    </sheetView>
  </sheetViews>
  <sheetFormatPr baseColWidth="10" defaultRowHeight="12.75"/>
  <cols>
    <col min="1" max="1" width="18.5703125" style="62" customWidth="1"/>
    <col min="2" max="2" width="16.85546875" style="62" customWidth="1"/>
    <col min="3" max="3" width="14.28515625" style="62" customWidth="1"/>
    <col min="4" max="4" width="12.42578125" style="62" customWidth="1"/>
    <col min="5" max="5" width="11.140625" style="62" customWidth="1"/>
    <col min="6" max="6" width="18.140625" style="62" customWidth="1"/>
    <col min="7" max="7" width="15.7109375" style="62" customWidth="1"/>
    <col min="8" max="8" width="24" style="62" customWidth="1"/>
    <col min="9" max="9" width="18.42578125" style="62" customWidth="1"/>
    <col min="10" max="10" width="16.85546875" style="62" customWidth="1"/>
    <col min="11" max="11" width="12.28515625" style="62" customWidth="1"/>
    <col min="12" max="12" width="12.85546875" style="62" customWidth="1"/>
    <col min="13" max="14" width="15.5703125" style="62" customWidth="1"/>
    <col min="15" max="15" width="12.5703125" style="62" customWidth="1"/>
    <col min="16" max="16" width="10.7109375" style="62" customWidth="1"/>
    <col min="17" max="17" width="12.5703125" style="62" customWidth="1"/>
    <col min="18" max="18" width="11.42578125" style="62"/>
    <col min="19" max="19" width="13.28515625" style="62" customWidth="1"/>
    <col min="20" max="20" width="12.5703125" style="62" customWidth="1"/>
    <col min="21" max="21" width="15.140625" style="62" customWidth="1"/>
    <col min="22" max="22" width="17.7109375" style="62" customWidth="1"/>
    <col min="23" max="23" width="19.42578125" style="62" customWidth="1"/>
    <col min="24" max="25" width="15.7109375" style="62" customWidth="1"/>
    <col min="26" max="16384" width="11.42578125" style="62"/>
  </cols>
  <sheetData>
    <row r="2" spans="1:23" ht="13.5" thickBot="1"/>
    <row r="3" spans="1:23" ht="19.5" thickBot="1">
      <c r="A3" s="222" t="s">
        <v>224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5" spans="1:23" ht="30" customHeight="1" thickBot="1">
      <c r="B5" s="227" t="s">
        <v>212</v>
      </c>
      <c r="C5" s="228">
        <f>+'5- COSTO FINANCIERO AFD'!C5</f>
        <v>30</v>
      </c>
      <c r="D5" s="227" t="s">
        <v>144</v>
      </c>
      <c r="E5" s="164"/>
      <c r="F5" s="164"/>
      <c r="G5" s="164"/>
      <c r="H5" s="579" t="s">
        <v>247</v>
      </c>
      <c r="I5" s="579"/>
      <c r="J5" s="138">
        <v>1.4999999999999999E-2</v>
      </c>
      <c r="U5" s="74" t="s">
        <v>145</v>
      </c>
      <c r="V5" s="75">
        <v>0.5</v>
      </c>
    </row>
    <row r="6" spans="1:23" ht="15.75" customHeight="1" thickBot="1">
      <c r="A6" s="588" t="s">
        <v>206</v>
      </c>
      <c r="B6" s="580" t="s">
        <v>129</v>
      </c>
      <c r="C6" s="581"/>
      <c r="D6" s="581"/>
      <c r="E6" s="581"/>
      <c r="F6" s="581"/>
      <c r="G6" s="581"/>
      <c r="H6" s="582" t="s">
        <v>130</v>
      </c>
      <c r="I6" s="583"/>
      <c r="J6" s="590" t="s">
        <v>244</v>
      </c>
      <c r="K6" s="591"/>
      <c r="L6" s="591"/>
      <c r="M6" s="590" t="s">
        <v>213</v>
      </c>
      <c r="N6" s="591"/>
      <c r="O6" s="584" t="s">
        <v>183</v>
      </c>
      <c r="P6" s="585"/>
      <c r="Q6" s="585"/>
      <c r="R6" s="586"/>
      <c r="S6" s="580" t="s">
        <v>146</v>
      </c>
      <c r="T6" s="581"/>
      <c r="U6" s="581"/>
      <c r="V6" s="581" t="s">
        <v>211</v>
      </c>
      <c r="W6" s="587"/>
    </row>
    <row r="7" spans="1:23" ht="88.5" customHeight="1" thickBot="1">
      <c r="A7" s="589"/>
      <c r="B7" s="288" t="s">
        <v>165</v>
      </c>
      <c r="C7" s="288" t="s">
        <v>134</v>
      </c>
      <c r="D7" s="288" t="s">
        <v>136</v>
      </c>
      <c r="E7" s="288" t="s">
        <v>137</v>
      </c>
      <c r="F7" s="288" t="s">
        <v>147</v>
      </c>
      <c r="G7" s="288" t="s">
        <v>140</v>
      </c>
      <c r="H7" s="288" t="s">
        <v>131</v>
      </c>
      <c r="I7" s="288" t="s">
        <v>132</v>
      </c>
      <c r="J7" s="288" t="s">
        <v>262</v>
      </c>
      <c r="K7" s="288" t="s">
        <v>138</v>
      </c>
      <c r="L7" s="291" t="s">
        <v>139</v>
      </c>
      <c r="M7" s="295" t="s">
        <v>241</v>
      </c>
      <c r="N7" s="292" t="s">
        <v>242</v>
      </c>
      <c r="O7" s="293" t="s">
        <v>141</v>
      </c>
      <c r="P7" s="294" t="s">
        <v>267</v>
      </c>
      <c r="Q7" s="294" t="s">
        <v>268</v>
      </c>
      <c r="R7" s="294" t="s">
        <v>148</v>
      </c>
      <c r="S7" s="288" t="s">
        <v>142</v>
      </c>
      <c r="T7" s="288" t="s">
        <v>143</v>
      </c>
      <c r="U7" s="288" t="s">
        <v>149</v>
      </c>
      <c r="V7" s="304" t="s">
        <v>184</v>
      </c>
      <c r="W7" s="304" t="s">
        <v>185</v>
      </c>
    </row>
    <row r="8" spans="1:23" ht="15.75">
      <c r="A8" s="76" t="str">
        <f>+'1- DATOS DEL PROYECTO'!B50</f>
        <v>Vivienda Modelo 1</v>
      </c>
      <c r="B8" s="78">
        <f ca="1">+$G8+N8</f>
        <v>225707552.13174245</v>
      </c>
      <c r="C8" s="282">
        <f t="shared" ref="C8:C25" si="0">+$C$5</f>
        <v>30</v>
      </c>
      <c r="D8" s="155">
        <v>6.5000000000000002E-2</v>
      </c>
      <c r="E8" s="283">
        <f t="shared" ref="E8:E25" si="1">+G8*$J$5</f>
        <v>3043668.4657116449</v>
      </c>
      <c r="F8" s="284">
        <f ca="1">+B8</f>
        <v>225707552.13174245</v>
      </c>
      <c r="G8" s="157">
        <f>+'6-CUADRO RESUMEN '!AD7</f>
        <v>202911231.047443</v>
      </c>
      <c r="H8" s="285">
        <f t="shared" ref="H8:H19" si="2">+IF(G8&lt;=250000000,G8*2.4%,IF(G8&lt;=400000000,G8*2.1%, IF(G8&lt;=500000000,G8*1.9%, IF(G8&lt;=600000000,G8*1.8%, IF(G8&lt;=800000000,G8*1.7%, IF(G8&lt;=800000001,G8*1.6%,G8*1.6%))))))</f>
        <v>4869869.5451386319</v>
      </c>
      <c r="I8" s="286">
        <f t="shared" ref="I8:I19" si="3">IF(G8=0,0,IF(G8=0, 3600000, IF(G8&gt;0, 2500000, "Error")))</f>
        <v>2500000</v>
      </c>
      <c r="J8" s="78">
        <f t="shared" ref="J8:J25" ca="1" si="4">IF(G8=0,0,B8*1%+C8*300000)</f>
        <v>11257075.521317424</v>
      </c>
      <c r="K8" s="165">
        <f ca="1">+J8*0.1</f>
        <v>1125707.5521317425</v>
      </c>
      <c r="L8" s="165">
        <f ca="1">+J8+K8</f>
        <v>12382783.073449166</v>
      </c>
      <c r="M8" s="78">
        <f ca="1">+E8+H8+I8+L8</f>
        <v>22796321.084299445</v>
      </c>
      <c r="N8" s="313">
        <f ca="1">+M8</f>
        <v>22796321.084299445</v>
      </c>
      <c r="O8" s="289">
        <f t="shared" ref="O8:O25" ca="1" si="5">PMT(D8/12,C8*12,-F8,0,0)</f>
        <v>1426625.2636334554</v>
      </c>
      <c r="P8" s="138">
        <v>5.0000000000000001E-3</v>
      </c>
      <c r="Q8" s="165">
        <f t="shared" ref="Q8:Q25" ca="1" si="6">+P8*F8*D8/12</f>
        <v>6112.9128702346925</v>
      </c>
      <c r="R8" s="82">
        <f ca="1">+Q8+O8</f>
        <v>1432738.17650369</v>
      </c>
      <c r="S8" s="287">
        <f t="shared" ref="S8:S25" ca="1" si="7">F8*0.00036</f>
        <v>81254.718767427286</v>
      </c>
      <c r="T8" s="165">
        <f t="shared" ref="T8:T19" si="8">G8*$V$5</f>
        <v>101455615.5237215</v>
      </c>
      <c r="U8" s="82">
        <f>(T8*0.005)/12</f>
        <v>42273.17313488396</v>
      </c>
      <c r="V8" s="186">
        <f ca="1">+S8+R8</f>
        <v>1513992.8952711173</v>
      </c>
      <c r="W8" s="142">
        <f ca="1">+V8+U8</f>
        <v>1556266.0684060012</v>
      </c>
    </row>
    <row r="9" spans="1:23" ht="15.75">
      <c r="A9" s="77" t="str">
        <f>+'1- DATOS DEL PROYECTO'!B51</f>
        <v>Vivienda Modelo 2</v>
      </c>
      <c r="B9" s="78">
        <f t="shared" ref="B9:B25" ca="1" si="9">+$G9+N9</f>
        <v>278798830.38900131</v>
      </c>
      <c r="C9" s="154">
        <f t="shared" si="0"/>
        <v>30</v>
      </c>
      <c r="D9" s="155">
        <v>6.5000000000000002E-2</v>
      </c>
      <c r="E9" s="162">
        <f t="shared" si="1"/>
        <v>3812722.6339969444</v>
      </c>
      <c r="F9" s="156">
        <f t="shared" ref="F9:F19" ca="1" si="10">+B9</f>
        <v>278798830.38900131</v>
      </c>
      <c r="G9" s="157">
        <f>+'6-CUADRO RESUMEN '!AD8</f>
        <v>254181508.93312964</v>
      </c>
      <c r="H9" s="80">
        <f t="shared" si="2"/>
        <v>5337811.6875957232</v>
      </c>
      <c r="I9" s="81">
        <f t="shared" si="3"/>
        <v>2500000</v>
      </c>
      <c r="J9" s="78">
        <f t="shared" ca="1" si="4"/>
        <v>11787988.303890012</v>
      </c>
      <c r="K9" s="79">
        <f t="shared" ref="K9:K19" ca="1" si="11">+J9*0.1</f>
        <v>1178798.8303890012</v>
      </c>
      <c r="L9" s="165">
        <f t="shared" ref="L9:L19" ca="1" si="12">+J9+K9</f>
        <v>12966787.134279013</v>
      </c>
      <c r="M9" s="78">
        <f t="shared" ref="M9:M25" ca="1" si="13">+E9+H9+I9+L9</f>
        <v>24617321.455871679</v>
      </c>
      <c r="N9" s="313">
        <f t="shared" ref="N9:N25" ca="1" si="14">+M9</f>
        <v>24617321.455871679</v>
      </c>
      <c r="O9" s="289">
        <f t="shared" ca="1" si="5"/>
        <v>1762198.256761261</v>
      </c>
      <c r="P9" s="138">
        <v>5.0000000000000001E-3</v>
      </c>
      <c r="Q9" s="79">
        <f t="shared" ca="1" si="6"/>
        <v>7550.8016563687861</v>
      </c>
      <c r="R9" s="82">
        <f t="shared" ref="R9:R19" ca="1" si="15">+Q9+O9</f>
        <v>1769749.0584176299</v>
      </c>
      <c r="S9" s="78">
        <f t="shared" ca="1" si="7"/>
        <v>100367.57894004048</v>
      </c>
      <c r="T9" s="79">
        <f t="shared" si="8"/>
        <v>127090754.46656482</v>
      </c>
      <c r="U9" s="82">
        <f t="shared" ref="U9:U19" si="16">(T9*0.005)/12</f>
        <v>52954.481027735339</v>
      </c>
      <c r="V9" s="186">
        <f t="shared" ref="V9:V19" ca="1" si="17">+S9+R9</f>
        <v>1870116.6373576703</v>
      </c>
      <c r="W9" s="142">
        <f t="shared" ref="W9:W19" ca="1" si="18">+V9+U9</f>
        <v>1923071.1183854057</v>
      </c>
    </row>
    <row r="10" spans="1:23" ht="15.75">
      <c r="A10" s="77" t="str">
        <f>+'1- DATOS DEL PROYECTO'!B52</f>
        <v>Vivienda Modelo 3</v>
      </c>
      <c r="B10" s="78">
        <f t="shared" ca="1" si="9"/>
        <v>293526569.09944814</v>
      </c>
      <c r="C10" s="154">
        <f t="shared" si="0"/>
        <v>30</v>
      </c>
      <c r="D10" s="155">
        <v>6.5000000000000002E-2</v>
      </c>
      <c r="E10" s="162">
        <f t="shared" si="1"/>
        <v>4023616.4600292598</v>
      </c>
      <c r="F10" s="156">
        <f t="shared" ca="1" si="10"/>
        <v>293526569.09944814</v>
      </c>
      <c r="G10" s="157">
        <f>+'6-CUADRO RESUMEN '!AD9</f>
        <v>268241097.33528399</v>
      </c>
      <c r="H10" s="80">
        <f t="shared" si="2"/>
        <v>5633063.044040964</v>
      </c>
      <c r="I10" s="81">
        <f t="shared" si="3"/>
        <v>2500000</v>
      </c>
      <c r="J10" s="78">
        <f t="shared" ca="1" si="4"/>
        <v>11935265.690994482</v>
      </c>
      <c r="K10" s="79">
        <f t="shared" ca="1" si="11"/>
        <v>1193526.5690994484</v>
      </c>
      <c r="L10" s="165">
        <f t="shared" ca="1" si="12"/>
        <v>13128792.260093931</v>
      </c>
      <c r="M10" s="78">
        <f t="shared" ca="1" si="13"/>
        <v>25285471.764164157</v>
      </c>
      <c r="N10" s="313">
        <f t="shared" ca="1" si="14"/>
        <v>25285471.764164157</v>
      </c>
      <c r="O10" s="289">
        <f t="shared" ca="1" si="5"/>
        <v>1855287.5837335906</v>
      </c>
      <c r="P10" s="138">
        <v>5.0000000000000001E-3</v>
      </c>
      <c r="Q10" s="79">
        <f t="shared" ca="1" si="6"/>
        <v>7949.6779131100548</v>
      </c>
      <c r="R10" s="82">
        <f t="shared" ca="1" si="15"/>
        <v>1863237.2616467006</v>
      </c>
      <c r="S10" s="78">
        <f t="shared" ca="1" si="7"/>
        <v>105669.56487580134</v>
      </c>
      <c r="T10" s="79">
        <f t="shared" si="8"/>
        <v>134120548.667642</v>
      </c>
      <c r="U10" s="82">
        <f t="shared" si="16"/>
        <v>55883.561944850837</v>
      </c>
      <c r="V10" s="186">
        <f t="shared" ca="1" si="17"/>
        <v>1968906.8265225019</v>
      </c>
      <c r="W10" s="142">
        <f t="shared" ca="1" si="18"/>
        <v>2024790.3884673528</v>
      </c>
    </row>
    <row r="11" spans="1:23" ht="15.75">
      <c r="A11" s="77" t="str">
        <f>+'1- DATOS DEL PROYECTO'!B53</f>
        <v>Vivienda Modelo 4</v>
      </c>
      <c r="B11" s="78">
        <f t="shared" ca="1" si="9"/>
        <v>311199857.75105643</v>
      </c>
      <c r="C11" s="154">
        <f t="shared" si="0"/>
        <v>30</v>
      </c>
      <c r="D11" s="155">
        <v>6.5000000000000002E-2</v>
      </c>
      <c r="E11" s="162">
        <f t="shared" si="1"/>
        <v>4276689.0827576462</v>
      </c>
      <c r="F11" s="156">
        <f t="shared" ca="1" si="10"/>
        <v>311199857.75105643</v>
      </c>
      <c r="G11" s="157">
        <f>+'6-CUADRO RESUMEN '!AD10</f>
        <v>285112605.51717645</v>
      </c>
      <c r="H11" s="80">
        <f t="shared" si="2"/>
        <v>5987364.7158607058</v>
      </c>
      <c r="I11" s="81">
        <f t="shared" si="3"/>
        <v>2500000</v>
      </c>
      <c r="J11" s="78">
        <f t="shared" ca="1" si="4"/>
        <v>12111998.577510566</v>
      </c>
      <c r="K11" s="79">
        <f t="shared" ca="1" si="11"/>
        <v>1211199.8577510566</v>
      </c>
      <c r="L11" s="165">
        <f t="shared" ca="1" si="12"/>
        <v>13323198.435261622</v>
      </c>
      <c r="M11" s="78">
        <f t="shared" ca="1" si="13"/>
        <v>26087252.233879976</v>
      </c>
      <c r="N11" s="313">
        <f t="shared" ca="1" si="14"/>
        <v>26087252.233879976</v>
      </c>
      <c r="O11" s="289">
        <f t="shared" ca="1" si="5"/>
        <v>1966994.7900000173</v>
      </c>
      <c r="P11" s="138">
        <v>5.0000000000000001E-3</v>
      </c>
      <c r="Q11" s="79">
        <f t="shared" ca="1" si="6"/>
        <v>8428.3294807577786</v>
      </c>
      <c r="R11" s="82">
        <f t="shared" ca="1" si="15"/>
        <v>1975423.119480775</v>
      </c>
      <c r="S11" s="78">
        <f t="shared" ca="1" si="7"/>
        <v>112031.94879038032</v>
      </c>
      <c r="T11" s="79">
        <f t="shared" si="8"/>
        <v>142556302.75858822</v>
      </c>
      <c r="U11" s="82">
        <f t="shared" si="16"/>
        <v>59398.459482745093</v>
      </c>
      <c r="V11" s="186">
        <f t="shared" ca="1" si="17"/>
        <v>2087455.0682711552</v>
      </c>
      <c r="W11" s="142">
        <f t="shared" ca="1" si="18"/>
        <v>2146853.5277539003</v>
      </c>
    </row>
    <row r="12" spans="1:23" ht="15.75">
      <c r="A12" s="77" t="str">
        <f>+'1- DATOS DEL PROYECTO'!B54</f>
        <v>Vivienda Modelo 5</v>
      </c>
      <c r="B12" s="78">
        <f t="shared" ca="1" si="9"/>
        <v>291471210.51663399</v>
      </c>
      <c r="C12" s="154">
        <f t="shared" si="0"/>
        <v>30</v>
      </c>
      <c r="D12" s="155">
        <v>6.5000000000000002E-2</v>
      </c>
      <c r="E12" s="162">
        <f t="shared" si="1"/>
        <v>3994184.7567705265</v>
      </c>
      <c r="F12" s="156">
        <f t="shared" ca="1" si="10"/>
        <v>291471210.51663399</v>
      </c>
      <c r="G12" s="157">
        <f>+'6-CUADRO RESUMEN '!AD11</f>
        <v>266278983.78470176</v>
      </c>
      <c r="H12" s="80">
        <f t="shared" si="2"/>
        <v>5591858.659478737</v>
      </c>
      <c r="I12" s="81">
        <f t="shared" si="3"/>
        <v>2500000</v>
      </c>
      <c r="J12" s="78">
        <f t="shared" ca="1" si="4"/>
        <v>11914712.10516634</v>
      </c>
      <c r="K12" s="79">
        <f t="shared" ca="1" si="11"/>
        <v>1191471.2105166342</v>
      </c>
      <c r="L12" s="165">
        <f t="shared" ca="1" si="12"/>
        <v>13106183.315682974</v>
      </c>
      <c r="M12" s="78">
        <f t="shared" ca="1" si="13"/>
        <v>25192226.731932238</v>
      </c>
      <c r="N12" s="313">
        <f t="shared" ca="1" si="14"/>
        <v>25192226.731932238</v>
      </c>
      <c r="O12" s="289">
        <f t="shared" ca="1" si="5"/>
        <v>1842296.3193635039</v>
      </c>
      <c r="P12" s="138">
        <v>5.0000000000000001E-3</v>
      </c>
      <c r="Q12" s="79">
        <f t="shared" ca="1" si="6"/>
        <v>7894.0119514921707</v>
      </c>
      <c r="R12" s="82">
        <f t="shared" ca="1" si="15"/>
        <v>1850190.3313149961</v>
      </c>
      <c r="S12" s="78">
        <f t="shared" ca="1" si="7"/>
        <v>104929.63578598824</v>
      </c>
      <c r="T12" s="79">
        <f t="shared" si="8"/>
        <v>133139491.89235088</v>
      </c>
      <c r="U12" s="82">
        <f t="shared" si="16"/>
        <v>55474.788288479533</v>
      </c>
      <c r="V12" s="186">
        <f t="shared" ca="1" si="17"/>
        <v>1955119.9671009844</v>
      </c>
      <c r="W12" s="142">
        <f t="shared" ca="1" si="18"/>
        <v>2010594.7553894639</v>
      </c>
    </row>
    <row r="13" spans="1:23" ht="15.75">
      <c r="A13" s="77" t="str">
        <f>+'1- DATOS DEL PROYECTO'!B55</f>
        <v>Vivienda Modelo 6</v>
      </c>
      <c r="B13" s="78">
        <f t="shared" ca="1" si="9"/>
        <v>345227461.64570844</v>
      </c>
      <c r="C13" s="154">
        <f t="shared" si="0"/>
        <v>30</v>
      </c>
      <c r="D13" s="155">
        <v>6.5000000000000002E-2</v>
      </c>
      <c r="E13" s="162">
        <f t="shared" si="1"/>
        <v>4763947.2910367614</v>
      </c>
      <c r="F13" s="156">
        <f t="shared" ca="1" si="10"/>
        <v>345227461.64570844</v>
      </c>
      <c r="G13" s="157">
        <f>+'6-CUADRO RESUMEN '!AD12</f>
        <v>317596486.06911743</v>
      </c>
      <c r="H13" s="80">
        <f t="shared" si="2"/>
        <v>6669526.2074514665</v>
      </c>
      <c r="I13" s="81">
        <f t="shared" si="3"/>
        <v>2500000</v>
      </c>
      <c r="J13" s="78">
        <f t="shared" ca="1" si="4"/>
        <v>12452274.616457084</v>
      </c>
      <c r="K13" s="79">
        <f t="shared" ca="1" si="11"/>
        <v>1245227.4616457084</v>
      </c>
      <c r="L13" s="165">
        <f t="shared" ca="1" si="12"/>
        <v>13697502.078102794</v>
      </c>
      <c r="M13" s="78">
        <f t="shared" ca="1" si="13"/>
        <v>27630975.576591022</v>
      </c>
      <c r="N13" s="313">
        <f t="shared" ca="1" si="14"/>
        <v>27630975.576591022</v>
      </c>
      <c r="O13" s="289">
        <f t="shared" ca="1" si="5"/>
        <v>2182072.3933789586</v>
      </c>
      <c r="P13" s="138">
        <v>5.0000000000000001E-3</v>
      </c>
      <c r="Q13" s="79">
        <f t="shared" ca="1" si="6"/>
        <v>9349.9104195712716</v>
      </c>
      <c r="R13" s="82">
        <f t="shared" ca="1" si="15"/>
        <v>2191422.3037985298</v>
      </c>
      <c r="S13" s="78">
        <f t="shared" ca="1" si="7"/>
        <v>124281.88619245504</v>
      </c>
      <c r="T13" s="79">
        <f t="shared" si="8"/>
        <v>158798243.03455871</v>
      </c>
      <c r="U13" s="82">
        <f t="shared" si="16"/>
        <v>66165.934597732805</v>
      </c>
      <c r="V13" s="186">
        <f t="shared" ca="1" si="17"/>
        <v>2315704.1899909847</v>
      </c>
      <c r="W13" s="142">
        <f t="shared" ca="1" si="18"/>
        <v>2381870.1245887177</v>
      </c>
    </row>
    <row r="14" spans="1:23" ht="15.75">
      <c r="A14" s="77" t="str">
        <f>+'1- DATOS DEL PROYECTO'!B56</f>
        <v>Vivienda Modelo 7</v>
      </c>
      <c r="B14" s="78">
        <f t="shared" ca="1" si="9"/>
        <v>359955202.18871546</v>
      </c>
      <c r="C14" s="154">
        <f t="shared" si="0"/>
        <v>30</v>
      </c>
      <c r="D14" s="155">
        <v>6.5000000000000002E-2</v>
      </c>
      <c r="E14" s="162">
        <f t="shared" si="1"/>
        <v>4974841.1433104193</v>
      </c>
      <c r="F14" s="156">
        <f t="shared" ca="1" si="10"/>
        <v>359955202.18871546</v>
      </c>
      <c r="G14" s="157">
        <f>+'6-CUADRO RESUMEN '!AD13</f>
        <v>331656076.2206946</v>
      </c>
      <c r="H14" s="80">
        <f t="shared" si="2"/>
        <v>6964777.600634587</v>
      </c>
      <c r="I14" s="81">
        <f t="shared" si="3"/>
        <v>2500000</v>
      </c>
      <c r="J14" s="78">
        <f t="shared" ca="1" si="4"/>
        <v>12599552.021887155</v>
      </c>
      <c r="K14" s="79">
        <f t="shared" ca="1" si="11"/>
        <v>1259955.2021887156</v>
      </c>
      <c r="L14" s="165">
        <f t="shared" ca="1" si="12"/>
        <v>13859507.224075871</v>
      </c>
      <c r="M14" s="78">
        <f t="shared" ca="1" si="13"/>
        <v>28299125.968020879</v>
      </c>
      <c r="N14" s="313">
        <f t="shared" ca="1" si="14"/>
        <v>28299125.968020879</v>
      </c>
      <c r="O14" s="289">
        <f t="shared" ca="1" si="5"/>
        <v>2275161.7319343151</v>
      </c>
      <c r="P14" s="138">
        <v>5.0000000000000001E-3</v>
      </c>
      <c r="Q14" s="79">
        <f t="shared" ca="1" si="6"/>
        <v>9748.7867259443774</v>
      </c>
      <c r="R14" s="82">
        <f t="shared" ca="1" si="15"/>
        <v>2284910.5186602594</v>
      </c>
      <c r="S14" s="78">
        <f t="shared" ca="1" si="7"/>
        <v>129583.87278793758</v>
      </c>
      <c r="T14" s="79">
        <f t="shared" si="8"/>
        <v>165828038.1103473</v>
      </c>
      <c r="U14" s="82">
        <f t="shared" si="16"/>
        <v>69095.015879311381</v>
      </c>
      <c r="V14" s="186">
        <f t="shared" ca="1" si="17"/>
        <v>2414494.391448197</v>
      </c>
      <c r="W14" s="142">
        <f t="shared" ca="1" si="18"/>
        <v>2483589.4073275086</v>
      </c>
    </row>
    <row r="15" spans="1:23" ht="15.75">
      <c r="A15" s="77" t="str">
        <f>+'1- DATOS DEL PROYECTO'!B57</f>
        <v>Vivienda Modelo 8</v>
      </c>
      <c r="B15" s="78">
        <f t="shared" ca="1" si="9"/>
        <v>377628490.84032369</v>
      </c>
      <c r="C15" s="154">
        <f t="shared" si="0"/>
        <v>30</v>
      </c>
      <c r="D15" s="155">
        <v>6.5000000000000002E-2</v>
      </c>
      <c r="E15" s="162">
        <f t="shared" si="1"/>
        <v>5227913.7660388043</v>
      </c>
      <c r="F15" s="156">
        <f t="shared" ca="1" si="10"/>
        <v>377628490.84032369</v>
      </c>
      <c r="G15" s="157">
        <f>+'6-CUADRO RESUMEN '!AD14</f>
        <v>348527584.402587</v>
      </c>
      <c r="H15" s="80">
        <f t="shared" si="2"/>
        <v>7319079.272454327</v>
      </c>
      <c r="I15" s="81">
        <f t="shared" si="3"/>
        <v>2500000</v>
      </c>
      <c r="J15" s="78">
        <f t="shared" ca="1" si="4"/>
        <v>12776284.908403236</v>
      </c>
      <c r="K15" s="79">
        <f t="shared" ca="1" si="11"/>
        <v>1277628.4908403237</v>
      </c>
      <c r="L15" s="165">
        <f t="shared" ca="1" si="12"/>
        <v>14053913.39924356</v>
      </c>
      <c r="M15" s="78">
        <f t="shared" ca="1" si="13"/>
        <v>29100906.43773669</v>
      </c>
      <c r="N15" s="313">
        <f t="shared" ca="1" si="14"/>
        <v>29100906.43773669</v>
      </c>
      <c r="O15" s="289">
        <f t="shared" ca="1" si="5"/>
        <v>2386868.9382007415</v>
      </c>
      <c r="P15" s="138">
        <v>5.0000000000000001E-3</v>
      </c>
      <c r="Q15" s="79">
        <f t="shared" ca="1" si="6"/>
        <v>10227.4382935921</v>
      </c>
      <c r="R15" s="82">
        <f t="shared" ca="1" si="15"/>
        <v>2397096.3764943336</v>
      </c>
      <c r="S15" s="78">
        <f t="shared" ca="1" si="7"/>
        <v>135946.25670251655</v>
      </c>
      <c r="T15" s="79">
        <f t="shared" si="8"/>
        <v>174263792.2012935</v>
      </c>
      <c r="U15" s="82">
        <f t="shared" si="16"/>
        <v>72609.913417205622</v>
      </c>
      <c r="V15" s="186">
        <f t="shared" ca="1" si="17"/>
        <v>2533042.6331968503</v>
      </c>
      <c r="W15" s="142">
        <f t="shared" ca="1" si="18"/>
        <v>2605652.546614056</v>
      </c>
    </row>
    <row r="16" spans="1:23" ht="15.75">
      <c r="A16" s="77">
        <f>+'1- DATOS DEL PROYECTO'!B58</f>
        <v>0</v>
      </c>
      <c r="B16" s="78">
        <f t="shared" si="9"/>
        <v>0</v>
      </c>
      <c r="C16" s="154">
        <f t="shared" si="0"/>
        <v>30</v>
      </c>
      <c r="D16" s="155">
        <v>6.5000000000000002E-2</v>
      </c>
      <c r="E16" s="162">
        <f t="shared" si="1"/>
        <v>0</v>
      </c>
      <c r="F16" s="156">
        <f t="shared" si="10"/>
        <v>0</v>
      </c>
      <c r="G16" s="157">
        <f>+'6-CUADRO RESUMEN '!AD15</f>
        <v>0</v>
      </c>
      <c r="H16" s="80">
        <f t="shared" si="2"/>
        <v>0</v>
      </c>
      <c r="I16" s="81">
        <f t="shared" si="3"/>
        <v>0</v>
      </c>
      <c r="J16" s="78">
        <f t="shared" si="4"/>
        <v>0</v>
      </c>
      <c r="K16" s="79">
        <f t="shared" si="11"/>
        <v>0</v>
      </c>
      <c r="L16" s="165">
        <f t="shared" si="12"/>
        <v>0</v>
      </c>
      <c r="M16" s="78">
        <f t="shared" si="13"/>
        <v>0</v>
      </c>
      <c r="N16" s="313">
        <f t="shared" si="14"/>
        <v>0</v>
      </c>
      <c r="O16" s="289">
        <f t="shared" si="5"/>
        <v>0</v>
      </c>
      <c r="P16" s="138">
        <v>5.0000000000000001E-3</v>
      </c>
      <c r="Q16" s="79">
        <f t="shared" si="6"/>
        <v>0</v>
      </c>
      <c r="R16" s="82">
        <f t="shared" si="15"/>
        <v>0</v>
      </c>
      <c r="S16" s="78">
        <f t="shared" si="7"/>
        <v>0</v>
      </c>
      <c r="T16" s="79">
        <f t="shared" si="8"/>
        <v>0</v>
      </c>
      <c r="U16" s="82">
        <f t="shared" si="16"/>
        <v>0</v>
      </c>
      <c r="V16" s="186">
        <f t="shared" si="17"/>
        <v>0</v>
      </c>
      <c r="W16" s="142">
        <f t="shared" si="18"/>
        <v>0</v>
      </c>
    </row>
    <row r="17" spans="1:23" ht="15.75">
      <c r="A17" s="77">
        <f>+'1- DATOS DEL PROYECTO'!B59</f>
        <v>0</v>
      </c>
      <c r="B17" s="78">
        <f t="shared" si="9"/>
        <v>0</v>
      </c>
      <c r="C17" s="154">
        <f t="shared" si="0"/>
        <v>30</v>
      </c>
      <c r="D17" s="155">
        <v>6.5000000000000002E-2</v>
      </c>
      <c r="E17" s="162">
        <f t="shared" si="1"/>
        <v>0</v>
      </c>
      <c r="F17" s="156">
        <f t="shared" si="10"/>
        <v>0</v>
      </c>
      <c r="G17" s="157">
        <f>+'6-CUADRO RESUMEN '!AD16</f>
        <v>0</v>
      </c>
      <c r="H17" s="80">
        <f t="shared" si="2"/>
        <v>0</v>
      </c>
      <c r="I17" s="81">
        <f t="shared" si="3"/>
        <v>0</v>
      </c>
      <c r="J17" s="78">
        <f t="shared" si="4"/>
        <v>0</v>
      </c>
      <c r="K17" s="79">
        <f t="shared" si="11"/>
        <v>0</v>
      </c>
      <c r="L17" s="165">
        <f t="shared" si="12"/>
        <v>0</v>
      </c>
      <c r="M17" s="78">
        <f t="shared" si="13"/>
        <v>0</v>
      </c>
      <c r="N17" s="313">
        <f t="shared" si="14"/>
        <v>0</v>
      </c>
      <c r="O17" s="289">
        <f t="shared" si="5"/>
        <v>0</v>
      </c>
      <c r="P17" s="138">
        <v>5.0000000000000001E-3</v>
      </c>
      <c r="Q17" s="79">
        <f t="shared" si="6"/>
        <v>0</v>
      </c>
      <c r="R17" s="82">
        <f t="shared" si="15"/>
        <v>0</v>
      </c>
      <c r="S17" s="78">
        <f t="shared" si="7"/>
        <v>0</v>
      </c>
      <c r="T17" s="79">
        <f t="shared" si="8"/>
        <v>0</v>
      </c>
      <c r="U17" s="82">
        <f t="shared" si="16"/>
        <v>0</v>
      </c>
      <c r="V17" s="186">
        <f t="shared" si="17"/>
        <v>0</v>
      </c>
      <c r="W17" s="142">
        <f t="shared" si="18"/>
        <v>0</v>
      </c>
    </row>
    <row r="18" spans="1:23" ht="15.75">
      <c r="A18" s="77">
        <f>+'1- DATOS DEL PROYECTO'!B60</f>
        <v>0</v>
      </c>
      <c r="B18" s="78">
        <f t="shared" si="9"/>
        <v>0</v>
      </c>
      <c r="C18" s="154">
        <f t="shared" si="0"/>
        <v>30</v>
      </c>
      <c r="D18" s="155">
        <v>6.5000000000000002E-2</v>
      </c>
      <c r="E18" s="162">
        <f t="shared" si="1"/>
        <v>0</v>
      </c>
      <c r="F18" s="156">
        <f t="shared" si="10"/>
        <v>0</v>
      </c>
      <c r="G18" s="157">
        <f>+'6-CUADRO RESUMEN '!AD17</f>
        <v>0</v>
      </c>
      <c r="H18" s="80">
        <f t="shared" si="2"/>
        <v>0</v>
      </c>
      <c r="I18" s="81">
        <f t="shared" si="3"/>
        <v>0</v>
      </c>
      <c r="J18" s="78">
        <f t="shared" si="4"/>
        <v>0</v>
      </c>
      <c r="K18" s="79">
        <f t="shared" si="11"/>
        <v>0</v>
      </c>
      <c r="L18" s="165">
        <f t="shared" si="12"/>
        <v>0</v>
      </c>
      <c r="M18" s="78">
        <f t="shared" si="13"/>
        <v>0</v>
      </c>
      <c r="N18" s="313">
        <f t="shared" si="14"/>
        <v>0</v>
      </c>
      <c r="O18" s="289">
        <f t="shared" si="5"/>
        <v>0</v>
      </c>
      <c r="P18" s="138">
        <v>5.0000000000000001E-3</v>
      </c>
      <c r="Q18" s="79">
        <f t="shared" si="6"/>
        <v>0</v>
      </c>
      <c r="R18" s="82">
        <f t="shared" si="15"/>
        <v>0</v>
      </c>
      <c r="S18" s="78">
        <f t="shared" si="7"/>
        <v>0</v>
      </c>
      <c r="T18" s="79">
        <f t="shared" si="8"/>
        <v>0</v>
      </c>
      <c r="U18" s="82">
        <f t="shared" si="16"/>
        <v>0</v>
      </c>
      <c r="V18" s="186">
        <f t="shared" si="17"/>
        <v>0</v>
      </c>
      <c r="W18" s="142">
        <f t="shared" si="18"/>
        <v>0</v>
      </c>
    </row>
    <row r="19" spans="1:23" ht="15.75">
      <c r="A19" s="77">
        <f>+'1- DATOS DEL PROYECTO'!B61</f>
        <v>0</v>
      </c>
      <c r="B19" s="78">
        <f t="shared" si="9"/>
        <v>0</v>
      </c>
      <c r="C19" s="154">
        <f t="shared" si="0"/>
        <v>30</v>
      </c>
      <c r="D19" s="155">
        <v>6.5000000000000002E-2</v>
      </c>
      <c r="E19" s="162">
        <f t="shared" si="1"/>
        <v>0</v>
      </c>
      <c r="F19" s="156">
        <f t="shared" si="10"/>
        <v>0</v>
      </c>
      <c r="G19" s="157">
        <f>+'6-CUADRO RESUMEN '!AD18</f>
        <v>0</v>
      </c>
      <c r="H19" s="80">
        <f t="shared" si="2"/>
        <v>0</v>
      </c>
      <c r="I19" s="81">
        <f t="shared" si="3"/>
        <v>0</v>
      </c>
      <c r="J19" s="78">
        <f t="shared" si="4"/>
        <v>0</v>
      </c>
      <c r="K19" s="79">
        <f t="shared" si="11"/>
        <v>0</v>
      </c>
      <c r="L19" s="165">
        <f t="shared" si="12"/>
        <v>0</v>
      </c>
      <c r="M19" s="78">
        <f t="shared" si="13"/>
        <v>0</v>
      </c>
      <c r="N19" s="313">
        <f t="shared" si="14"/>
        <v>0</v>
      </c>
      <c r="O19" s="289">
        <f t="shared" si="5"/>
        <v>0</v>
      </c>
      <c r="P19" s="138">
        <v>5.0000000000000001E-3</v>
      </c>
      <c r="Q19" s="79">
        <f t="shared" si="6"/>
        <v>0</v>
      </c>
      <c r="R19" s="82">
        <f t="shared" si="15"/>
        <v>0</v>
      </c>
      <c r="S19" s="78">
        <f t="shared" si="7"/>
        <v>0</v>
      </c>
      <c r="T19" s="79">
        <f t="shared" si="8"/>
        <v>0</v>
      </c>
      <c r="U19" s="82">
        <f t="shared" si="16"/>
        <v>0</v>
      </c>
      <c r="V19" s="186">
        <f t="shared" si="17"/>
        <v>0</v>
      </c>
      <c r="W19" s="142">
        <f t="shared" si="18"/>
        <v>0</v>
      </c>
    </row>
    <row r="20" spans="1:23" ht="15.75">
      <c r="A20" s="77">
        <f>+'1- DATOS DEL PROYECTO'!B62</f>
        <v>0</v>
      </c>
      <c r="B20" s="78">
        <f t="shared" si="9"/>
        <v>0</v>
      </c>
      <c r="C20" s="154">
        <f t="shared" si="0"/>
        <v>30</v>
      </c>
      <c r="D20" s="155">
        <v>6.5000000000000002E-2</v>
      </c>
      <c r="E20" s="162">
        <f t="shared" si="1"/>
        <v>0</v>
      </c>
      <c r="F20" s="156">
        <f t="shared" ref="F20:F25" si="19">+B20</f>
        <v>0</v>
      </c>
      <c r="G20" s="157">
        <f>+'6-CUADRO RESUMEN '!AD19</f>
        <v>0</v>
      </c>
      <c r="H20" s="80">
        <f t="shared" ref="H20:H25" si="20">+IF(G20&lt;=250000000,G20*2.4%,IF(G20&lt;=400000000,G20*2.1%, IF(G20&lt;=500000000,G20*1.9%, IF(G20&lt;=600000000,G20*1.8%, IF(G20&lt;=800000000,G20*1.7%, IF(G20&lt;=800000001,G20*1.6%,G20*1.6%))))))</f>
        <v>0</v>
      </c>
      <c r="I20" s="81">
        <f t="shared" ref="I20:I25" si="21">IF(G20=0,0,IF(G20=0, 3600000, IF(G20&gt;0, 2500000, "Error")))</f>
        <v>0</v>
      </c>
      <c r="J20" s="78">
        <f t="shared" si="4"/>
        <v>0</v>
      </c>
      <c r="K20" s="79">
        <f t="shared" ref="K20:K25" si="22">+J20*0.1</f>
        <v>0</v>
      </c>
      <c r="L20" s="165">
        <f t="shared" ref="L20:L25" si="23">+J20+K20</f>
        <v>0</v>
      </c>
      <c r="M20" s="78">
        <f t="shared" si="13"/>
        <v>0</v>
      </c>
      <c r="N20" s="313">
        <f t="shared" si="14"/>
        <v>0</v>
      </c>
      <c r="O20" s="289">
        <f t="shared" si="5"/>
        <v>0</v>
      </c>
      <c r="P20" s="138">
        <v>5.0000000000000001E-3</v>
      </c>
      <c r="Q20" s="79">
        <f t="shared" si="6"/>
        <v>0</v>
      </c>
      <c r="R20" s="82">
        <f t="shared" ref="R20:R25" si="24">+Q20+O20</f>
        <v>0</v>
      </c>
      <c r="S20" s="78">
        <f t="shared" si="7"/>
        <v>0</v>
      </c>
      <c r="T20" s="79">
        <f t="shared" ref="T20:T25" si="25">G20*$V$5</f>
        <v>0</v>
      </c>
      <c r="U20" s="82">
        <f t="shared" ref="U20:U25" si="26">(T20*0.005)/12</f>
        <v>0</v>
      </c>
      <c r="V20" s="186">
        <f t="shared" ref="V20:V25" si="27">+S20+R20</f>
        <v>0</v>
      </c>
      <c r="W20" s="142">
        <f t="shared" ref="W20:W25" si="28">+V20+U20</f>
        <v>0</v>
      </c>
    </row>
    <row r="21" spans="1:23" ht="15.75">
      <c r="A21" s="77">
        <f>+'1- DATOS DEL PROYECTO'!B63</f>
        <v>0</v>
      </c>
      <c r="B21" s="78">
        <f t="shared" si="9"/>
        <v>0</v>
      </c>
      <c r="C21" s="154">
        <f t="shared" si="0"/>
        <v>30</v>
      </c>
      <c r="D21" s="155">
        <v>6.5000000000000002E-2</v>
      </c>
      <c r="E21" s="162">
        <f t="shared" si="1"/>
        <v>0</v>
      </c>
      <c r="F21" s="156">
        <f t="shared" si="19"/>
        <v>0</v>
      </c>
      <c r="G21" s="157">
        <f>+'6-CUADRO RESUMEN '!AD20</f>
        <v>0</v>
      </c>
      <c r="H21" s="80">
        <f t="shared" si="20"/>
        <v>0</v>
      </c>
      <c r="I21" s="81">
        <f t="shared" si="21"/>
        <v>0</v>
      </c>
      <c r="J21" s="78">
        <f t="shared" si="4"/>
        <v>0</v>
      </c>
      <c r="K21" s="79">
        <f t="shared" si="22"/>
        <v>0</v>
      </c>
      <c r="L21" s="165">
        <f t="shared" si="23"/>
        <v>0</v>
      </c>
      <c r="M21" s="78">
        <f t="shared" si="13"/>
        <v>0</v>
      </c>
      <c r="N21" s="313">
        <f t="shared" si="14"/>
        <v>0</v>
      </c>
      <c r="O21" s="289">
        <f t="shared" si="5"/>
        <v>0</v>
      </c>
      <c r="P21" s="138">
        <v>5.0000000000000001E-3</v>
      </c>
      <c r="Q21" s="79">
        <f t="shared" si="6"/>
        <v>0</v>
      </c>
      <c r="R21" s="82">
        <f t="shared" si="24"/>
        <v>0</v>
      </c>
      <c r="S21" s="78">
        <f t="shared" si="7"/>
        <v>0</v>
      </c>
      <c r="T21" s="79">
        <f t="shared" si="25"/>
        <v>0</v>
      </c>
      <c r="U21" s="82">
        <f t="shared" si="26"/>
        <v>0</v>
      </c>
      <c r="V21" s="186">
        <f t="shared" si="27"/>
        <v>0</v>
      </c>
      <c r="W21" s="142">
        <f t="shared" si="28"/>
        <v>0</v>
      </c>
    </row>
    <row r="22" spans="1:23" ht="15.75">
      <c r="A22" s="77">
        <f>+'1- DATOS DEL PROYECTO'!B64</f>
        <v>0</v>
      </c>
      <c r="B22" s="78">
        <f t="shared" si="9"/>
        <v>0</v>
      </c>
      <c r="C22" s="154">
        <f t="shared" si="0"/>
        <v>30</v>
      </c>
      <c r="D22" s="155">
        <v>6.5000000000000002E-2</v>
      </c>
      <c r="E22" s="162">
        <f t="shared" si="1"/>
        <v>0</v>
      </c>
      <c r="F22" s="156">
        <f t="shared" si="19"/>
        <v>0</v>
      </c>
      <c r="G22" s="157">
        <f>+'6-CUADRO RESUMEN '!AD21</f>
        <v>0</v>
      </c>
      <c r="H22" s="80">
        <f t="shared" si="20"/>
        <v>0</v>
      </c>
      <c r="I22" s="81">
        <f t="shared" si="21"/>
        <v>0</v>
      </c>
      <c r="J22" s="78">
        <f t="shared" si="4"/>
        <v>0</v>
      </c>
      <c r="K22" s="79">
        <f t="shared" si="22"/>
        <v>0</v>
      </c>
      <c r="L22" s="165">
        <f t="shared" si="23"/>
        <v>0</v>
      </c>
      <c r="M22" s="78">
        <f t="shared" si="13"/>
        <v>0</v>
      </c>
      <c r="N22" s="313">
        <f t="shared" si="14"/>
        <v>0</v>
      </c>
      <c r="O22" s="289">
        <f t="shared" si="5"/>
        <v>0</v>
      </c>
      <c r="P22" s="138">
        <v>5.0000000000000001E-3</v>
      </c>
      <c r="Q22" s="79">
        <f t="shared" si="6"/>
        <v>0</v>
      </c>
      <c r="R22" s="82">
        <f t="shared" si="24"/>
        <v>0</v>
      </c>
      <c r="S22" s="78">
        <f t="shared" si="7"/>
        <v>0</v>
      </c>
      <c r="T22" s="79">
        <f t="shared" si="25"/>
        <v>0</v>
      </c>
      <c r="U22" s="82">
        <f t="shared" si="26"/>
        <v>0</v>
      </c>
      <c r="V22" s="186">
        <f t="shared" si="27"/>
        <v>0</v>
      </c>
      <c r="W22" s="142">
        <f t="shared" si="28"/>
        <v>0</v>
      </c>
    </row>
    <row r="23" spans="1:23" ht="15.75">
      <c r="A23" s="77">
        <f>+'1- DATOS DEL PROYECTO'!B65</f>
        <v>0</v>
      </c>
      <c r="B23" s="78">
        <f t="shared" si="9"/>
        <v>0</v>
      </c>
      <c r="C23" s="154">
        <f t="shared" si="0"/>
        <v>30</v>
      </c>
      <c r="D23" s="155">
        <v>6.5000000000000002E-2</v>
      </c>
      <c r="E23" s="162">
        <f t="shared" si="1"/>
        <v>0</v>
      </c>
      <c r="F23" s="156">
        <f t="shared" si="19"/>
        <v>0</v>
      </c>
      <c r="G23" s="157">
        <f>+'6-CUADRO RESUMEN '!AD22</f>
        <v>0</v>
      </c>
      <c r="H23" s="80">
        <f t="shared" si="20"/>
        <v>0</v>
      </c>
      <c r="I23" s="81">
        <f t="shared" si="21"/>
        <v>0</v>
      </c>
      <c r="J23" s="78">
        <f t="shared" si="4"/>
        <v>0</v>
      </c>
      <c r="K23" s="79">
        <f t="shared" si="22"/>
        <v>0</v>
      </c>
      <c r="L23" s="165">
        <f t="shared" si="23"/>
        <v>0</v>
      </c>
      <c r="M23" s="78">
        <f t="shared" si="13"/>
        <v>0</v>
      </c>
      <c r="N23" s="313">
        <f t="shared" si="14"/>
        <v>0</v>
      </c>
      <c r="O23" s="289">
        <f t="shared" si="5"/>
        <v>0</v>
      </c>
      <c r="P23" s="138">
        <v>5.0000000000000001E-3</v>
      </c>
      <c r="Q23" s="79">
        <f t="shared" si="6"/>
        <v>0</v>
      </c>
      <c r="R23" s="82">
        <f t="shared" si="24"/>
        <v>0</v>
      </c>
      <c r="S23" s="78">
        <f t="shared" si="7"/>
        <v>0</v>
      </c>
      <c r="T23" s="79">
        <f t="shared" si="25"/>
        <v>0</v>
      </c>
      <c r="U23" s="82">
        <f t="shared" si="26"/>
        <v>0</v>
      </c>
      <c r="V23" s="186">
        <f t="shared" si="27"/>
        <v>0</v>
      </c>
      <c r="W23" s="142">
        <f t="shared" si="28"/>
        <v>0</v>
      </c>
    </row>
    <row r="24" spans="1:23" ht="15.75">
      <c r="A24" s="77">
        <f>+'1- DATOS DEL PROYECTO'!B66</f>
        <v>0</v>
      </c>
      <c r="B24" s="78">
        <f t="shared" si="9"/>
        <v>0</v>
      </c>
      <c r="C24" s="154">
        <f t="shared" si="0"/>
        <v>30</v>
      </c>
      <c r="D24" s="155">
        <v>6.5000000000000002E-2</v>
      </c>
      <c r="E24" s="162">
        <f t="shared" si="1"/>
        <v>0</v>
      </c>
      <c r="F24" s="156">
        <f t="shared" si="19"/>
        <v>0</v>
      </c>
      <c r="G24" s="157">
        <f>+'6-CUADRO RESUMEN '!AD23</f>
        <v>0</v>
      </c>
      <c r="H24" s="80">
        <f t="shared" si="20"/>
        <v>0</v>
      </c>
      <c r="I24" s="81">
        <f t="shared" si="21"/>
        <v>0</v>
      </c>
      <c r="J24" s="78">
        <f t="shared" si="4"/>
        <v>0</v>
      </c>
      <c r="K24" s="79">
        <f t="shared" si="22"/>
        <v>0</v>
      </c>
      <c r="L24" s="165">
        <f t="shared" si="23"/>
        <v>0</v>
      </c>
      <c r="M24" s="78">
        <f t="shared" si="13"/>
        <v>0</v>
      </c>
      <c r="N24" s="313">
        <f t="shared" si="14"/>
        <v>0</v>
      </c>
      <c r="O24" s="289">
        <f t="shared" si="5"/>
        <v>0</v>
      </c>
      <c r="P24" s="138">
        <v>5.0000000000000001E-3</v>
      </c>
      <c r="Q24" s="79">
        <f t="shared" si="6"/>
        <v>0</v>
      </c>
      <c r="R24" s="82">
        <f t="shared" si="24"/>
        <v>0</v>
      </c>
      <c r="S24" s="78">
        <f t="shared" si="7"/>
        <v>0</v>
      </c>
      <c r="T24" s="79">
        <f t="shared" si="25"/>
        <v>0</v>
      </c>
      <c r="U24" s="82">
        <f t="shared" si="26"/>
        <v>0</v>
      </c>
      <c r="V24" s="186">
        <f t="shared" si="27"/>
        <v>0</v>
      </c>
      <c r="W24" s="142">
        <f t="shared" si="28"/>
        <v>0</v>
      </c>
    </row>
    <row r="25" spans="1:23" ht="16.5" thickBot="1">
      <c r="A25" s="83">
        <f>+'1- DATOS DEL PROYECTO'!B67</f>
        <v>0</v>
      </c>
      <c r="B25" s="84">
        <f t="shared" si="9"/>
        <v>0</v>
      </c>
      <c r="C25" s="158">
        <f t="shared" si="0"/>
        <v>30</v>
      </c>
      <c r="D25" s="159">
        <v>6.5000000000000002E-2</v>
      </c>
      <c r="E25" s="163">
        <f t="shared" si="1"/>
        <v>0</v>
      </c>
      <c r="F25" s="160">
        <f t="shared" si="19"/>
        <v>0</v>
      </c>
      <c r="G25" s="161">
        <f>+'6-CUADRO RESUMEN '!AD24</f>
        <v>0</v>
      </c>
      <c r="H25" s="86">
        <f t="shared" si="20"/>
        <v>0</v>
      </c>
      <c r="I25" s="87">
        <f t="shared" si="21"/>
        <v>0</v>
      </c>
      <c r="J25" s="84">
        <f t="shared" si="4"/>
        <v>0</v>
      </c>
      <c r="K25" s="85">
        <f t="shared" si="22"/>
        <v>0</v>
      </c>
      <c r="L25" s="85">
        <f t="shared" si="23"/>
        <v>0</v>
      </c>
      <c r="M25" s="84">
        <f t="shared" si="13"/>
        <v>0</v>
      </c>
      <c r="N25" s="314">
        <f t="shared" si="14"/>
        <v>0</v>
      </c>
      <c r="O25" s="290">
        <f t="shared" si="5"/>
        <v>0</v>
      </c>
      <c r="P25" s="139">
        <v>5.0000000000000001E-3</v>
      </c>
      <c r="Q25" s="85">
        <f t="shared" si="6"/>
        <v>0</v>
      </c>
      <c r="R25" s="88">
        <f t="shared" si="24"/>
        <v>0</v>
      </c>
      <c r="S25" s="84">
        <f t="shared" si="7"/>
        <v>0</v>
      </c>
      <c r="T25" s="85">
        <f t="shared" si="25"/>
        <v>0</v>
      </c>
      <c r="U25" s="88">
        <f t="shared" si="26"/>
        <v>0</v>
      </c>
      <c r="V25" s="187">
        <f t="shared" si="27"/>
        <v>0</v>
      </c>
      <c r="W25" s="143">
        <f t="shared" si="28"/>
        <v>0</v>
      </c>
    </row>
    <row r="27" spans="1:23" ht="20.25" customHeight="1">
      <c r="A27" s="69" t="s">
        <v>133</v>
      </c>
    </row>
    <row r="28" spans="1:23" ht="19.5" customHeight="1">
      <c r="A28" s="70" t="s">
        <v>150</v>
      </c>
    </row>
    <row r="29" spans="1:23" ht="15.75">
      <c r="A29" s="70"/>
    </row>
    <row r="30" spans="1:23" ht="13.5" thickBot="1">
      <c r="B30" s="89" t="s">
        <v>151</v>
      </c>
      <c r="C30" s="89" t="s">
        <v>152</v>
      </c>
    </row>
    <row r="31" spans="1:23">
      <c r="B31" s="90">
        <v>1</v>
      </c>
      <c r="C31" s="91">
        <v>6.5000000000000002E-2</v>
      </c>
    </row>
    <row r="32" spans="1:23">
      <c r="B32" s="92">
        <v>2</v>
      </c>
      <c r="C32" s="93">
        <v>7.9000000000000001E-2</v>
      </c>
    </row>
    <row r="33" spans="2:19">
      <c r="B33" s="92">
        <v>3</v>
      </c>
      <c r="C33" s="93">
        <v>9.9000000000000005E-2</v>
      </c>
    </row>
    <row r="34" spans="2:19" ht="13.5" thickBot="1">
      <c r="B34" s="94">
        <v>4</v>
      </c>
      <c r="C34" s="95">
        <v>0.109</v>
      </c>
      <c r="S34" s="62" t="s">
        <v>182</v>
      </c>
    </row>
    <row r="37" spans="2:19" ht="15">
      <c r="B37" s="96" t="s">
        <v>153</v>
      </c>
    </row>
    <row r="38" spans="2:19" ht="15.75" thickBot="1">
      <c r="B38" s="96"/>
    </row>
    <row r="39" spans="2:19" ht="64.5" thickBot="1">
      <c r="B39" s="97" t="s">
        <v>154</v>
      </c>
      <c r="C39" s="98" t="s">
        <v>155</v>
      </c>
      <c r="D39" s="98" t="s">
        <v>156</v>
      </c>
      <c r="E39" s="98" t="s">
        <v>157</v>
      </c>
      <c r="F39" s="98" t="s">
        <v>158</v>
      </c>
      <c r="G39" s="98" t="s">
        <v>159</v>
      </c>
    </row>
    <row r="40" spans="2:19" ht="13.5" thickBot="1">
      <c r="B40" s="99">
        <v>2.4E-2</v>
      </c>
      <c r="C40" s="100">
        <v>2.1000000000000001E-2</v>
      </c>
      <c r="D40" s="100">
        <v>1.9E-2</v>
      </c>
      <c r="E40" s="101">
        <v>1.7999999999999999E-2</v>
      </c>
      <c r="F40" s="101">
        <v>1.7000000000000001E-2</v>
      </c>
      <c r="G40" s="101">
        <v>1.6E-2</v>
      </c>
    </row>
    <row r="41" spans="2:19" ht="15">
      <c r="B41" s="102"/>
      <c r="C41" s="102"/>
      <c r="D41" s="102"/>
      <c r="E41" s="102"/>
      <c r="F41" s="102"/>
    </row>
    <row r="42" spans="2:19" ht="15.75" thickBot="1">
      <c r="B42" s="96"/>
    </row>
    <row r="43" spans="2:19" ht="13.5" thickBot="1">
      <c r="B43" s="577" t="s">
        <v>135</v>
      </c>
      <c r="C43" s="578"/>
    </row>
    <row r="44" spans="2:19" ht="39" thickBot="1">
      <c r="B44" s="103" t="s">
        <v>160</v>
      </c>
      <c r="C44" s="104" t="s">
        <v>161</v>
      </c>
    </row>
    <row r="45" spans="2:19" ht="15">
      <c r="B45" s="96"/>
    </row>
    <row r="46" spans="2:19" ht="15">
      <c r="B46" s="96"/>
    </row>
    <row r="47" spans="2:19" ht="15">
      <c r="B47" s="96" t="s">
        <v>162</v>
      </c>
    </row>
    <row r="48" spans="2:19" ht="15.75" thickBot="1">
      <c r="B48" s="96"/>
    </row>
    <row r="49" spans="2:3" ht="13.5" thickBot="1">
      <c r="B49" s="577" t="s">
        <v>135</v>
      </c>
      <c r="C49" s="578"/>
    </row>
    <row r="50" spans="2:3" ht="39" thickBot="1">
      <c r="B50" s="103" t="s">
        <v>160</v>
      </c>
      <c r="C50" s="104" t="s">
        <v>163</v>
      </c>
    </row>
  </sheetData>
  <sheetProtection algorithmName="SHA-512" hashValue="BItWAOqu2LhqsFpsTX5N2bDmeyH5h9tfpWnEv4KPdhyj+YhEIqAOQOg+IvhA5XWtF/xikh9hEXBeiRX8VWEAhA==" saltValue="p/2Vfy+yrU2YRNIBpnZ63A==" spinCount="100000" sheet="1" objects="1" scenarios="1"/>
  <mergeCells count="11">
    <mergeCell ref="O6:R6"/>
    <mergeCell ref="S6:U6"/>
    <mergeCell ref="V6:W6"/>
    <mergeCell ref="A6:A7"/>
    <mergeCell ref="J6:L6"/>
    <mergeCell ref="M6:N6"/>
    <mergeCell ref="B43:C43"/>
    <mergeCell ref="B49:C49"/>
    <mergeCell ref="H5:I5"/>
    <mergeCell ref="B6:G6"/>
    <mergeCell ref="H6:I6"/>
  </mergeCells>
  <dataValidations disablePrompts="1" count="1">
    <dataValidation type="list" allowBlank="1" showInputMessage="1" showErrorMessage="1" sqref="D8:D25">
      <formula1>$C$31:$C$34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25"/>
  <sheetViews>
    <sheetView showGridLines="0" zoomScale="85" zoomScaleNormal="85" zoomScaleSheetLayoutView="100" workbookViewId="0">
      <selection activeCell="H13" sqref="H13"/>
    </sheetView>
  </sheetViews>
  <sheetFormatPr baseColWidth="10" defaultColWidth="11.28515625" defaultRowHeight="15"/>
  <cols>
    <col min="1" max="1" width="5.7109375" style="29" customWidth="1"/>
    <col min="2" max="2" width="26.140625" style="29" customWidth="1"/>
    <col min="3" max="3" width="20.5703125" style="29" customWidth="1"/>
    <col min="4" max="4" width="16.7109375" style="29" customWidth="1"/>
    <col min="5" max="5" width="12" style="29" customWidth="1"/>
    <col min="6" max="6" width="13.7109375" style="29" customWidth="1"/>
    <col min="7" max="7" width="17.5703125" style="29" customWidth="1"/>
    <col min="8" max="9" width="20.28515625" style="29" customWidth="1"/>
    <col min="10" max="11" width="21.28515625" style="29" customWidth="1"/>
    <col min="12" max="12" width="24.85546875" style="29" customWidth="1"/>
    <col min="13" max="13" width="18.85546875" style="29" customWidth="1"/>
    <col min="14" max="14" width="21.28515625" style="29" customWidth="1"/>
    <col min="15" max="15" width="18" style="29" customWidth="1"/>
    <col min="16" max="16" width="16.7109375" style="29" customWidth="1"/>
    <col min="17" max="17" width="11.28515625" style="29"/>
    <col min="18" max="18" width="14" style="29" customWidth="1"/>
    <col min="19" max="19" width="13.5703125" style="29" customWidth="1"/>
    <col min="20" max="20" width="13.28515625" style="29" customWidth="1"/>
    <col min="21" max="21" width="13" style="29" customWidth="1"/>
    <col min="22" max="22" width="13.28515625" style="29" customWidth="1"/>
    <col min="23" max="23" width="13.7109375" style="29" bestFit="1" customWidth="1"/>
    <col min="24" max="41" width="12.85546875" style="29" customWidth="1"/>
    <col min="42" max="16384" width="11.28515625" style="29"/>
  </cols>
  <sheetData>
    <row r="1" spans="1:24" ht="27.6" customHeight="1" thickBot="1">
      <c r="B1" s="60"/>
    </row>
    <row r="2" spans="1:24" ht="21.75" customHeight="1" thickBot="1">
      <c r="B2" s="222" t="s">
        <v>263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4" ht="16.5">
      <c r="A3" s="28"/>
      <c r="D3" s="61"/>
      <c r="E3" s="30"/>
      <c r="F3" s="30"/>
      <c r="G3" s="30"/>
      <c r="H3" s="30"/>
      <c r="I3" s="30"/>
      <c r="J3" s="30"/>
      <c r="K3" s="30"/>
      <c r="L3" s="61"/>
      <c r="M3" s="61"/>
      <c r="N3" s="61"/>
      <c r="S3" s="32"/>
      <c r="T3" s="32"/>
    </row>
    <row r="4" spans="1:24" ht="17.25">
      <c r="A4" s="28"/>
      <c r="B4" s="216" t="s">
        <v>27</v>
      </c>
      <c r="C4" s="128">
        <v>6.5000000000000002E-2</v>
      </c>
      <c r="D4" s="61"/>
      <c r="E4" s="30"/>
      <c r="F4" s="30"/>
      <c r="G4" s="30"/>
      <c r="H4" s="30"/>
      <c r="I4" s="30"/>
      <c r="J4" s="30"/>
      <c r="K4" s="30"/>
      <c r="L4" s="61"/>
      <c r="M4" s="61"/>
      <c r="N4" s="61"/>
    </row>
    <row r="5" spans="1:24" ht="17.25">
      <c r="B5" s="216" t="s">
        <v>272</v>
      </c>
      <c r="C5" s="129">
        <v>30</v>
      </c>
      <c r="D5" s="61"/>
      <c r="E5" s="30"/>
      <c r="F5" s="30"/>
      <c r="G5" s="30"/>
      <c r="H5" s="30"/>
      <c r="I5" s="30"/>
      <c r="J5" s="30"/>
      <c r="K5" s="30"/>
      <c r="L5" s="61"/>
      <c r="M5" s="61"/>
      <c r="N5" s="61"/>
    </row>
    <row r="6" spans="1:24" ht="17.25">
      <c r="B6" s="216" t="s">
        <v>28</v>
      </c>
      <c r="C6" s="218" t="s">
        <v>29</v>
      </c>
      <c r="D6" s="61"/>
      <c r="E6" s="30"/>
      <c r="F6" s="30"/>
      <c r="G6" s="30"/>
      <c r="H6" s="30"/>
      <c r="I6" s="30"/>
      <c r="J6" s="30"/>
      <c r="K6" s="30"/>
      <c r="L6" s="61"/>
      <c r="M6" s="61"/>
      <c r="N6" s="61"/>
      <c r="R6" s="67"/>
    </row>
    <row r="7" spans="1:24" ht="20.25" customHeight="1">
      <c r="B7" s="216" t="s">
        <v>30</v>
      </c>
      <c r="C7" s="219">
        <f>C4/C8</f>
        <v>5.4166666666666669E-3</v>
      </c>
      <c r="D7" s="61"/>
      <c r="E7" s="30"/>
      <c r="F7" s="30"/>
      <c r="G7" s="30"/>
      <c r="H7" s="30"/>
      <c r="I7" s="30"/>
      <c r="J7" s="30"/>
      <c r="K7" s="30"/>
      <c r="L7" s="61"/>
      <c r="M7" s="61"/>
      <c r="N7" s="61"/>
    </row>
    <row r="8" spans="1:24" ht="17.25">
      <c r="B8" s="216" t="s">
        <v>31</v>
      </c>
      <c r="C8" s="220">
        <v>12</v>
      </c>
      <c r="D8" s="61"/>
      <c r="E8" s="30"/>
      <c r="F8" s="30"/>
      <c r="G8" s="30"/>
      <c r="H8" s="30"/>
      <c r="I8" s="30"/>
      <c r="J8" s="30"/>
      <c r="K8" s="30"/>
      <c r="L8" s="61"/>
      <c r="M8" s="61"/>
      <c r="N8" s="61"/>
    </row>
    <row r="9" spans="1:24" ht="17.25">
      <c r="B9" s="216" t="s">
        <v>32</v>
      </c>
      <c r="C9" s="221">
        <f>+C8*C5</f>
        <v>360</v>
      </c>
      <c r="D9" s="61"/>
      <c r="E9" s="30"/>
      <c r="F9" s="30"/>
      <c r="G9" s="30"/>
      <c r="H9" s="30"/>
      <c r="I9" s="30"/>
      <c r="J9" s="30"/>
      <c r="K9" s="30"/>
      <c r="L9" s="30"/>
      <c r="N9" s="30"/>
    </row>
    <row r="10" spans="1:24" ht="16.5">
      <c r="C10" s="30"/>
      <c r="D10" s="61"/>
      <c r="E10" s="30"/>
      <c r="F10" s="30"/>
      <c r="G10" s="30"/>
      <c r="H10" s="30"/>
      <c r="I10" s="30"/>
      <c r="J10" s="30"/>
      <c r="K10" s="30"/>
      <c r="L10" s="30"/>
      <c r="M10" s="30"/>
      <c r="N10" s="30"/>
      <c r="R10" s="32"/>
      <c r="W10" s="140"/>
      <c r="X10" s="32"/>
    </row>
    <row r="11" spans="1:24">
      <c r="B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24" ht="51.75" customHeight="1">
      <c r="B12" s="214" t="s">
        <v>206</v>
      </c>
      <c r="C12" s="215" t="s">
        <v>26</v>
      </c>
      <c r="D12" s="214" t="s">
        <v>33</v>
      </c>
      <c r="E12" s="214" t="s">
        <v>271</v>
      </c>
      <c r="F12" s="214" t="s">
        <v>268</v>
      </c>
      <c r="G12" s="214" t="s">
        <v>148</v>
      </c>
      <c r="H12" s="214" t="s">
        <v>142</v>
      </c>
      <c r="I12" s="214" t="s">
        <v>149</v>
      </c>
      <c r="J12" s="214" t="s">
        <v>269</v>
      </c>
      <c r="K12" s="305" t="s">
        <v>270</v>
      </c>
      <c r="L12" s="214" t="s">
        <v>185</v>
      </c>
      <c r="M12" s="214" t="s">
        <v>210</v>
      </c>
      <c r="N12" s="214" t="s">
        <v>209</v>
      </c>
    </row>
    <row r="13" spans="1:24" ht="18.75">
      <c r="B13" s="30" t="str">
        <f>+'1- DATOS DEL PROYECTO'!B50</f>
        <v>Vivienda Modelo 1</v>
      </c>
      <c r="C13" s="217">
        <f ca="1">+'6-CUADRO RESUMEN '!AG7</f>
        <v>225707552.13174245</v>
      </c>
      <c r="D13" s="151">
        <f ca="1">PMT($C$7,$C$9,$C13)*-1</f>
        <v>1426625.2636334554</v>
      </c>
      <c r="E13" s="359">
        <f>+'4-COSTOS DE TRANS Y FIDUCIA'!P8</f>
        <v>5.0000000000000001E-3</v>
      </c>
      <c r="F13" s="152">
        <f ca="1">+'4-COSTOS DE TRANS Y FIDUCIA'!Q8</f>
        <v>6112.9128702346925</v>
      </c>
      <c r="G13" s="152">
        <f ca="1">+D13+F13</f>
        <v>1432738.17650369</v>
      </c>
      <c r="H13" s="153">
        <f ca="1">+'4-COSTOS DE TRANS Y FIDUCIA'!S8</f>
        <v>81254.718767427286</v>
      </c>
      <c r="I13" s="153">
        <f>+'4-COSTOS DE TRANS Y FIDUCIA'!U8</f>
        <v>42273.17313488396</v>
      </c>
      <c r="J13" s="190">
        <f ca="1">+G13+H13</f>
        <v>1513992.8952711173</v>
      </c>
      <c r="K13" s="309">
        <f ca="1">+J13</f>
        <v>1513992.8952711173</v>
      </c>
      <c r="L13" s="311">
        <f ca="1">+I13+G13+H13</f>
        <v>1556266.0684060012</v>
      </c>
      <c r="M13" s="312">
        <v>9</v>
      </c>
      <c r="N13" s="310">
        <f ca="1">+K13*M13</f>
        <v>13625936.057440056</v>
      </c>
      <c r="P13" s="358"/>
      <c r="Q13" s="360"/>
      <c r="R13" s="361"/>
      <c r="S13" s="358"/>
    </row>
    <row r="14" spans="1:24" ht="18.75">
      <c r="B14" s="30" t="str">
        <f>+'1- DATOS DEL PROYECTO'!B51</f>
        <v>Vivienda Modelo 2</v>
      </c>
      <c r="C14" s="217">
        <f ca="1">+'6-CUADRO RESUMEN '!AG8</f>
        <v>278798830.38900131</v>
      </c>
      <c r="D14" s="151">
        <f t="shared" ref="D14:D30" ca="1" si="0">PMT($C$7,$C$9,$C14)*-1</f>
        <v>1762198.256761261</v>
      </c>
      <c r="E14" s="359">
        <f>+'4-COSTOS DE TRANS Y FIDUCIA'!P9</f>
        <v>5.0000000000000001E-3</v>
      </c>
      <c r="F14" s="152">
        <f ca="1">+'4-COSTOS DE TRANS Y FIDUCIA'!Q9</f>
        <v>7550.8016563687861</v>
      </c>
      <c r="G14" s="152">
        <f t="shared" ref="G14:G24" ca="1" si="1">+D14+F14</f>
        <v>1769749.0584176299</v>
      </c>
      <c r="H14" s="153">
        <f ca="1">+'4-COSTOS DE TRANS Y FIDUCIA'!S9</f>
        <v>100367.57894004048</v>
      </c>
      <c r="I14" s="153">
        <f>+'4-COSTOS DE TRANS Y FIDUCIA'!U9</f>
        <v>52954.481027735339</v>
      </c>
      <c r="J14" s="190">
        <f t="shared" ref="J14:J24" ca="1" si="2">+G14+H14</f>
        <v>1870116.6373576703</v>
      </c>
      <c r="K14" s="309">
        <f t="shared" ref="K14:K30" ca="1" si="3">+J14</f>
        <v>1870116.6373576703</v>
      </c>
      <c r="L14" s="311">
        <f t="shared" ref="L14:L24" ca="1" si="4">+I14+G14+H14</f>
        <v>1923071.1183854057</v>
      </c>
      <c r="M14" s="312">
        <v>9</v>
      </c>
      <c r="N14" s="310">
        <f t="shared" ref="N14:N30" ca="1" si="5">+K14*M14</f>
        <v>16831049.736219034</v>
      </c>
      <c r="P14" s="358"/>
      <c r="Q14" s="360"/>
      <c r="R14" s="361"/>
      <c r="S14" s="358"/>
    </row>
    <row r="15" spans="1:24" ht="18.75">
      <c r="B15" s="30" t="str">
        <f>+'1- DATOS DEL PROYECTO'!B52</f>
        <v>Vivienda Modelo 3</v>
      </c>
      <c r="C15" s="217">
        <f ca="1">+'6-CUADRO RESUMEN '!AG9</f>
        <v>293526569.09944814</v>
      </c>
      <c r="D15" s="151">
        <f t="shared" ca="1" si="0"/>
        <v>1855287.5837335906</v>
      </c>
      <c r="E15" s="359">
        <f>+'4-COSTOS DE TRANS Y FIDUCIA'!P10</f>
        <v>5.0000000000000001E-3</v>
      </c>
      <c r="F15" s="152">
        <f ca="1">+'4-COSTOS DE TRANS Y FIDUCIA'!Q10</f>
        <v>7949.6779131100548</v>
      </c>
      <c r="G15" s="152">
        <f t="shared" ca="1" si="1"/>
        <v>1863237.2616467006</v>
      </c>
      <c r="H15" s="153">
        <f ca="1">+'4-COSTOS DE TRANS Y FIDUCIA'!S10</f>
        <v>105669.56487580134</v>
      </c>
      <c r="I15" s="153">
        <f>+'4-COSTOS DE TRANS Y FIDUCIA'!U10</f>
        <v>55883.561944850837</v>
      </c>
      <c r="J15" s="190">
        <f t="shared" ca="1" si="2"/>
        <v>1968906.8265225019</v>
      </c>
      <c r="K15" s="309">
        <f t="shared" ca="1" si="3"/>
        <v>1968906.8265225019</v>
      </c>
      <c r="L15" s="311">
        <f t="shared" ca="1" si="4"/>
        <v>2024790.3884673526</v>
      </c>
      <c r="M15" s="312">
        <v>9</v>
      </c>
      <c r="N15" s="310">
        <f t="shared" ca="1" si="5"/>
        <v>17720161.438702516</v>
      </c>
      <c r="P15" s="358"/>
      <c r="Q15" s="360"/>
      <c r="R15" s="361"/>
      <c r="S15" s="358"/>
    </row>
    <row r="16" spans="1:24" ht="18.75">
      <c r="B16" s="30" t="str">
        <f>+'1- DATOS DEL PROYECTO'!B53</f>
        <v>Vivienda Modelo 4</v>
      </c>
      <c r="C16" s="217">
        <f ca="1">+'6-CUADRO RESUMEN '!AG10</f>
        <v>311199857.75105643</v>
      </c>
      <c r="D16" s="151">
        <f t="shared" ca="1" si="0"/>
        <v>1966994.7900000173</v>
      </c>
      <c r="E16" s="359">
        <f>+'4-COSTOS DE TRANS Y FIDUCIA'!P11</f>
        <v>5.0000000000000001E-3</v>
      </c>
      <c r="F16" s="152">
        <f ca="1">+'4-COSTOS DE TRANS Y FIDUCIA'!Q11</f>
        <v>8428.3294807577786</v>
      </c>
      <c r="G16" s="152">
        <f t="shared" ca="1" si="1"/>
        <v>1975423.119480775</v>
      </c>
      <c r="H16" s="153">
        <f ca="1">+'4-COSTOS DE TRANS Y FIDUCIA'!S11</f>
        <v>112031.94879038032</v>
      </c>
      <c r="I16" s="153">
        <f>+'4-COSTOS DE TRANS Y FIDUCIA'!U11</f>
        <v>59398.459482745093</v>
      </c>
      <c r="J16" s="190">
        <f t="shared" ca="1" si="2"/>
        <v>2087455.0682711552</v>
      </c>
      <c r="K16" s="309">
        <f t="shared" ca="1" si="3"/>
        <v>2087455.0682711552</v>
      </c>
      <c r="L16" s="311">
        <f t="shared" ca="1" si="4"/>
        <v>2146853.5277539003</v>
      </c>
      <c r="M16" s="312">
        <v>9</v>
      </c>
      <c r="N16" s="310">
        <f t="shared" ca="1" si="5"/>
        <v>18787095.614440396</v>
      </c>
      <c r="P16" s="358"/>
      <c r="Q16" s="360"/>
      <c r="R16" s="361"/>
      <c r="S16" s="358"/>
    </row>
    <row r="17" spans="2:19" ht="18.75">
      <c r="B17" s="30" t="str">
        <f>+'1- DATOS DEL PROYECTO'!B54</f>
        <v>Vivienda Modelo 5</v>
      </c>
      <c r="C17" s="217">
        <f ca="1">+'6-CUADRO RESUMEN '!AG11</f>
        <v>291471210.51663399</v>
      </c>
      <c r="D17" s="151">
        <f t="shared" ca="1" si="0"/>
        <v>1842296.3193635039</v>
      </c>
      <c r="E17" s="359">
        <f>+'4-COSTOS DE TRANS Y FIDUCIA'!P12</f>
        <v>5.0000000000000001E-3</v>
      </c>
      <c r="F17" s="152">
        <f ca="1">+'4-COSTOS DE TRANS Y FIDUCIA'!Q12</f>
        <v>7894.0119514921707</v>
      </c>
      <c r="G17" s="152">
        <f t="shared" ca="1" si="1"/>
        <v>1850190.3313149961</v>
      </c>
      <c r="H17" s="153">
        <f ca="1">+'4-COSTOS DE TRANS Y FIDUCIA'!S12</f>
        <v>104929.63578598824</v>
      </c>
      <c r="I17" s="153">
        <f>+'4-COSTOS DE TRANS Y FIDUCIA'!U12</f>
        <v>55474.788288479533</v>
      </c>
      <c r="J17" s="190">
        <f t="shared" ca="1" si="2"/>
        <v>1955119.9671009844</v>
      </c>
      <c r="K17" s="309">
        <f t="shared" ca="1" si="3"/>
        <v>1955119.9671009844</v>
      </c>
      <c r="L17" s="311">
        <f t="shared" ca="1" si="4"/>
        <v>2010594.7553894639</v>
      </c>
      <c r="M17" s="312">
        <v>9</v>
      </c>
      <c r="N17" s="310">
        <f t="shared" ca="1" si="5"/>
        <v>17596079.703908861</v>
      </c>
      <c r="P17" s="358"/>
      <c r="Q17" s="360"/>
      <c r="R17" s="361"/>
      <c r="S17" s="358"/>
    </row>
    <row r="18" spans="2:19" ht="18.75">
      <c r="B18" s="30" t="str">
        <f>+'1- DATOS DEL PROYECTO'!B55</f>
        <v>Vivienda Modelo 6</v>
      </c>
      <c r="C18" s="217">
        <f ca="1">+'6-CUADRO RESUMEN '!AG12</f>
        <v>345227461.64570844</v>
      </c>
      <c r="D18" s="151">
        <f t="shared" ca="1" si="0"/>
        <v>2182072.3933789586</v>
      </c>
      <c r="E18" s="359">
        <f>+'4-COSTOS DE TRANS Y FIDUCIA'!P13</f>
        <v>5.0000000000000001E-3</v>
      </c>
      <c r="F18" s="152">
        <f ca="1">+'4-COSTOS DE TRANS Y FIDUCIA'!Q13</f>
        <v>9349.9104195712716</v>
      </c>
      <c r="G18" s="152">
        <f t="shared" ca="1" si="1"/>
        <v>2191422.3037985298</v>
      </c>
      <c r="H18" s="153">
        <f ca="1">+'4-COSTOS DE TRANS Y FIDUCIA'!S13</f>
        <v>124281.88619245504</v>
      </c>
      <c r="I18" s="153">
        <f>+'4-COSTOS DE TRANS Y FIDUCIA'!U13</f>
        <v>66165.934597732805</v>
      </c>
      <c r="J18" s="190">
        <f t="shared" ca="1" si="2"/>
        <v>2315704.1899909847</v>
      </c>
      <c r="K18" s="309">
        <f t="shared" ca="1" si="3"/>
        <v>2315704.1899909847</v>
      </c>
      <c r="L18" s="311">
        <f t="shared" ca="1" si="4"/>
        <v>2381870.1245887177</v>
      </c>
      <c r="M18" s="312">
        <v>9</v>
      </c>
      <c r="N18" s="310">
        <f t="shared" ca="1" si="5"/>
        <v>20841337.709918864</v>
      </c>
      <c r="P18" s="358"/>
      <c r="Q18" s="360"/>
      <c r="R18" s="361"/>
      <c r="S18" s="358"/>
    </row>
    <row r="19" spans="2:19" ht="18.75">
      <c r="B19" s="30" t="str">
        <f>+'1- DATOS DEL PROYECTO'!B56</f>
        <v>Vivienda Modelo 7</v>
      </c>
      <c r="C19" s="217">
        <f ca="1">+'6-CUADRO RESUMEN '!AG13</f>
        <v>359955202.18871546</v>
      </c>
      <c r="D19" s="151">
        <f t="shared" ca="1" si="0"/>
        <v>2275161.7319343151</v>
      </c>
      <c r="E19" s="359">
        <f>+'4-COSTOS DE TRANS Y FIDUCIA'!P14</f>
        <v>5.0000000000000001E-3</v>
      </c>
      <c r="F19" s="152">
        <f ca="1">+'4-COSTOS DE TRANS Y FIDUCIA'!Q14</f>
        <v>9748.7867259443774</v>
      </c>
      <c r="G19" s="152">
        <f t="shared" ca="1" si="1"/>
        <v>2284910.5186602594</v>
      </c>
      <c r="H19" s="153">
        <f ca="1">+'4-COSTOS DE TRANS Y FIDUCIA'!S14</f>
        <v>129583.87278793758</v>
      </c>
      <c r="I19" s="153">
        <f>+'4-COSTOS DE TRANS Y FIDUCIA'!U14</f>
        <v>69095.015879311381</v>
      </c>
      <c r="J19" s="190">
        <f t="shared" ca="1" si="2"/>
        <v>2414494.391448197</v>
      </c>
      <c r="K19" s="309">
        <f t="shared" ca="1" si="3"/>
        <v>2414494.391448197</v>
      </c>
      <c r="L19" s="311">
        <f t="shared" ca="1" si="4"/>
        <v>2483589.4073275086</v>
      </c>
      <c r="M19" s="312">
        <v>9</v>
      </c>
      <c r="N19" s="310">
        <f t="shared" ca="1" si="5"/>
        <v>21730449.523033772</v>
      </c>
      <c r="P19" s="358"/>
      <c r="Q19" s="360"/>
      <c r="R19" s="361"/>
      <c r="S19" s="358"/>
    </row>
    <row r="20" spans="2:19" ht="18.75">
      <c r="B20" s="30" t="str">
        <f>+'1- DATOS DEL PROYECTO'!B57</f>
        <v>Vivienda Modelo 8</v>
      </c>
      <c r="C20" s="217">
        <f ca="1">+'6-CUADRO RESUMEN '!AG14</f>
        <v>377628490.84032369</v>
      </c>
      <c r="D20" s="151">
        <f t="shared" ca="1" si="0"/>
        <v>2386868.9382007415</v>
      </c>
      <c r="E20" s="359">
        <f>+'4-COSTOS DE TRANS Y FIDUCIA'!P15</f>
        <v>5.0000000000000001E-3</v>
      </c>
      <c r="F20" s="152">
        <f ca="1">+'4-COSTOS DE TRANS Y FIDUCIA'!Q15</f>
        <v>10227.4382935921</v>
      </c>
      <c r="G20" s="152">
        <f t="shared" ca="1" si="1"/>
        <v>2397096.3764943336</v>
      </c>
      <c r="H20" s="153">
        <f ca="1">+'4-COSTOS DE TRANS Y FIDUCIA'!S15</f>
        <v>135946.25670251655</v>
      </c>
      <c r="I20" s="153">
        <f>+'4-COSTOS DE TRANS Y FIDUCIA'!U15</f>
        <v>72609.913417205622</v>
      </c>
      <c r="J20" s="190">
        <f t="shared" ca="1" si="2"/>
        <v>2533042.6331968503</v>
      </c>
      <c r="K20" s="309">
        <f t="shared" ca="1" si="3"/>
        <v>2533042.6331968503</v>
      </c>
      <c r="L20" s="311">
        <f t="shared" ca="1" si="4"/>
        <v>2605652.546614056</v>
      </c>
      <c r="M20" s="312">
        <v>9</v>
      </c>
      <c r="N20" s="310">
        <f t="shared" ca="1" si="5"/>
        <v>22797383.698771652</v>
      </c>
      <c r="P20" s="358"/>
      <c r="Q20" s="360"/>
      <c r="R20" s="361"/>
      <c r="S20" s="358"/>
    </row>
    <row r="21" spans="2:19" ht="18.75">
      <c r="B21" s="30">
        <f>+'1- DATOS DEL PROYECTO'!B58</f>
        <v>0</v>
      </c>
      <c r="C21" s="217">
        <f>+'6-CUADRO RESUMEN '!AG15</f>
        <v>0</v>
      </c>
      <c r="D21" s="151">
        <f t="shared" si="0"/>
        <v>0</v>
      </c>
      <c r="E21" s="359">
        <f>+'4-COSTOS DE TRANS Y FIDUCIA'!P16</f>
        <v>5.0000000000000001E-3</v>
      </c>
      <c r="F21" s="152">
        <f>+'4-COSTOS DE TRANS Y FIDUCIA'!Q16</f>
        <v>0</v>
      </c>
      <c r="G21" s="152">
        <f t="shared" si="1"/>
        <v>0</v>
      </c>
      <c r="H21" s="153">
        <f>+'4-COSTOS DE TRANS Y FIDUCIA'!S16</f>
        <v>0</v>
      </c>
      <c r="I21" s="153">
        <f>+'4-COSTOS DE TRANS Y FIDUCIA'!U16</f>
        <v>0</v>
      </c>
      <c r="J21" s="190">
        <f t="shared" si="2"/>
        <v>0</v>
      </c>
      <c r="K21" s="309">
        <f t="shared" si="3"/>
        <v>0</v>
      </c>
      <c r="L21" s="311">
        <f t="shared" si="4"/>
        <v>0</v>
      </c>
      <c r="M21" s="312"/>
      <c r="N21" s="310">
        <f t="shared" si="5"/>
        <v>0</v>
      </c>
    </row>
    <row r="22" spans="2:19" ht="18.75">
      <c r="B22" s="30">
        <f>+'1- DATOS DEL PROYECTO'!B59</f>
        <v>0</v>
      </c>
      <c r="C22" s="217">
        <f>+'6-CUADRO RESUMEN '!AG16</f>
        <v>0</v>
      </c>
      <c r="D22" s="151">
        <f t="shared" si="0"/>
        <v>0</v>
      </c>
      <c r="E22" s="359">
        <f>+'4-COSTOS DE TRANS Y FIDUCIA'!P17</f>
        <v>5.0000000000000001E-3</v>
      </c>
      <c r="F22" s="152">
        <f>+'4-COSTOS DE TRANS Y FIDUCIA'!Q17</f>
        <v>0</v>
      </c>
      <c r="G22" s="152">
        <f t="shared" si="1"/>
        <v>0</v>
      </c>
      <c r="H22" s="153">
        <f>+'4-COSTOS DE TRANS Y FIDUCIA'!S17</f>
        <v>0</v>
      </c>
      <c r="I22" s="153">
        <f>+'4-COSTOS DE TRANS Y FIDUCIA'!U17</f>
        <v>0</v>
      </c>
      <c r="J22" s="190">
        <f t="shared" si="2"/>
        <v>0</v>
      </c>
      <c r="K22" s="309">
        <f t="shared" si="3"/>
        <v>0</v>
      </c>
      <c r="L22" s="311">
        <f t="shared" si="4"/>
        <v>0</v>
      </c>
      <c r="M22" s="312"/>
      <c r="N22" s="310">
        <f t="shared" si="5"/>
        <v>0</v>
      </c>
    </row>
    <row r="23" spans="2:19" ht="18.75">
      <c r="B23" s="30">
        <f>+'1- DATOS DEL PROYECTO'!B60</f>
        <v>0</v>
      </c>
      <c r="C23" s="217">
        <f>+'6-CUADRO RESUMEN '!AG17</f>
        <v>0</v>
      </c>
      <c r="D23" s="151">
        <f t="shared" si="0"/>
        <v>0</v>
      </c>
      <c r="E23" s="359">
        <f>+'4-COSTOS DE TRANS Y FIDUCIA'!P18</f>
        <v>5.0000000000000001E-3</v>
      </c>
      <c r="F23" s="152">
        <f>+'4-COSTOS DE TRANS Y FIDUCIA'!Q18</f>
        <v>0</v>
      </c>
      <c r="G23" s="152">
        <f t="shared" si="1"/>
        <v>0</v>
      </c>
      <c r="H23" s="153">
        <f>+'4-COSTOS DE TRANS Y FIDUCIA'!S18</f>
        <v>0</v>
      </c>
      <c r="I23" s="153">
        <f>+'4-COSTOS DE TRANS Y FIDUCIA'!U18</f>
        <v>0</v>
      </c>
      <c r="J23" s="190">
        <f t="shared" si="2"/>
        <v>0</v>
      </c>
      <c r="K23" s="309">
        <f t="shared" si="3"/>
        <v>0</v>
      </c>
      <c r="L23" s="311">
        <f t="shared" si="4"/>
        <v>0</v>
      </c>
      <c r="M23" s="312"/>
      <c r="N23" s="310">
        <f t="shared" si="5"/>
        <v>0</v>
      </c>
    </row>
    <row r="24" spans="2:19" ht="18.75">
      <c r="B24" s="30">
        <f>+'1- DATOS DEL PROYECTO'!B61</f>
        <v>0</v>
      </c>
      <c r="C24" s="217">
        <f>+'6-CUADRO RESUMEN '!AG18</f>
        <v>0</v>
      </c>
      <c r="D24" s="151">
        <f t="shared" si="0"/>
        <v>0</v>
      </c>
      <c r="E24" s="359">
        <f>+'4-COSTOS DE TRANS Y FIDUCIA'!P19</f>
        <v>5.0000000000000001E-3</v>
      </c>
      <c r="F24" s="152">
        <f>+'4-COSTOS DE TRANS Y FIDUCIA'!Q19</f>
        <v>0</v>
      </c>
      <c r="G24" s="152">
        <f t="shared" si="1"/>
        <v>0</v>
      </c>
      <c r="H24" s="153">
        <f>+'4-COSTOS DE TRANS Y FIDUCIA'!S19</f>
        <v>0</v>
      </c>
      <c r="I24" s="153">
        <f>+'4-COSTOS DE TRANS Y FIDUCIA'!U19</f>
        <v>0</v>
      </c>
      <c r="J24" s="190">
        <f t="shared" si="2"/>
        <v>0</v>
      </c>
      <c r="K24" s="309">
        <f t="shared" si="3"/>
        <v>0</v>
      </c>
      <c r="L24" s="311">
        <f t="shared" si="4"/>
        <v>0</v>
      </c>
      <c r="M24" s="312"/>
      <c r="N24" s="310">
        <f t="shared" si="5"/>
        <v>0</v>
      </c>
    </row>
    <row r="25" spans="2:19" ht="18.75">
      <c r="B25" s="30">
        <f>+'1- DATOS DEL PROYECTO'!B62</f>
        <v>0</v>
      </c>
      <c r="C25" s="217">
        <f>+'6-CUADRO RESUMEN '!AG19</f>
        <v>0</v>
      </c>
      <c r="D25" s="151">
        <f t="shared" si="0"/>
        <v>0</v>
      </c>
      <c r="E25" s="359">
        <f>+'4-COSTOS DE TRANS Y FIDUCIA'!P20</f>
        <v>5.0000000000000001E-3</v>
      </c>
      <c r="F25" s="152">
        <f>+'4-COSTOS DE TRANS Y FIDUCIA'!Q20</f>
        <v>0</v>
      </c>
      <c r="G25" s="152">
        <f t="shared" ref="G25:G26" si="6">+D25+F25</f>
        <v>0</v>
      </c>
      <c r="H25" s="153">
        <f>+'4-COSTOS DE TRANS Y FIDUCIA'!S23</f>
        <v>0</v>
      </c>
      <c r="I25" s="153">
        <f>+'4-COSTOS DE TRANS Y FIDUCIA'!U23</f>
        <v>0</v>
      </c>
      <c r="J25" s="190">
        <f t="shared" ref="J25:J26" si="7">+G25+H25</f>
        <v>0</v>
      </c>
      <c r="K25" s="309">
        <f t="shared" si="3"/>
        <v>0</v>
      </c>
      <c r="L25" s="311">
        <f t="shared" ref="L25:L26" si="8">+I25+G25+H25</f>
        <v>0</v>
      </c>
      <c r="M25" s="312"/>
      <c r="N25" s="310">
        <f t="shared" si="5"/>
        <v>0</v>
      </c>
    </row>
    <row r="26" spans="2:19" ht="18.75">
      <c r="B26" s="30">
        <f>+'1- DATOS DEL PROYECTO'!B63</f>
        <v>0</v>
      </c>
      <c r="C26" s="217">
        <f>+'6-CUADRO RESUMEN '!AG20</f>
        <v>0</v>
      </c>
      <c r="D26" s="151">
        <f t="shared" si="0"/>
        <v>0</v>
      </c>
      <c r="E26" s="359">
        <f>+'4-COSTOS DE TRANS Y FIDUCIA'!P21</f>
        <v>5.0000000000000001E-3</v>
      </c>
      <c r="F26" s="152">
        <f>+'4-COSTOS DE TRANS Y FIDUCIA'!Q21</f>
        <v>0</v>
      </c>
      <c r="G26" s="152">
        <f t="shared" si="6"/>
        <v>0</v>
      </c>
      <c r="H26" s="153">
        <f>+'4-COSTOS DE TRANS Y FIDUCIA'!S24</f>
        <v>0</v>
      </c>
      <c r="I26" s="153">
        <f>+'4-COSTOS DE TRANS Y FIDUCIA'!U24</f>
        <v>0</v>
      </c>
      <c r="J26" s="190">
        <f t="shared" si="7"/>
        <v>0</v>
      </c>
      <c r="K26" s="309">
        <f t="shared" si="3"/>
        <v>0</v>
      </c>
      <c r="L26" s="311">
        <f t="shared" si="8"/>
        <v>0</v>
      </c>
      <c r="M26" s="312"/>
      <c r="N26" s="310">
        <f t="shared" si="5"/>
        <v>0</v>
      </c>
    </row>
    <row r="27" spans="2:19" ht="18.75">
      <c r="B27" s="30">
        <f>+'1- DATOS DEL PROYECTO'!B64</f>
        <v>0</v>
      </c>
      <c r="C27" s="217">
        <f>+'6-CUADRO RESUMEN '!AG21</f>
        <v>0</v>
      </c>
      <c r="D27" s="151">
        <f t="shared" si="0"/>
        <v>0</v>
      </c>
      <c r="E27" s="359">
        <f>+'4-COSTOS DE TRANS Y FIDUCIA'!P22</f>
        <v>5.0000000000000001E-3</v>
      </c>
      <c r="F27" s="152">
        <f>+'4-COSTOS DE TRANS Y FIDUCIA'!Q22</f>
        <v>0</v>
      </c>
      <c r="G27" s="152">
        <f t="shared" ref="G27:G30" si="9">+D27+F27</f>
        <v>0</v>
      </c>
      <c r="H27" s="153">
        <f>+'4-COSTOS DE TRANS Y FIDUCIA'!S25</f>
        <v>0</v>
      </c>
      <c r="I27" s="153">
        <f>+'4-COSTOS DE TRANS Y FIDUCIA'!U25</f>
        <v>0</v>
      </c>
      <c r="J27" s="190">
        <f t="shared" ref="J27:J30" si="10">+G27+H27</f>
        <v>0</v>
      </c>
      <c r="K27" s="309">
        <f t="shared" si="3"/>
        <v>0</v>
      </c>
      <c r="L27" s="311">
        <f t="shared" ref="L27:L30" si="11">+I27+G27+H27</f>
        <v>0</v>
      </c>
      <c r="M27" s="312"/>
      <c r="N27" s="310">
        <f t="shared" si="5"/>
        <v>0</v>
      </c>
    </row>
    <row r="28" spans="2:19" ht="18.75">
      <c r="B28" s="30">
        <f>+'1- DATOS DEL PROYECTO'!B65</f>
        <v>0</v>
      </c>
      <c r="C28" s="217">
        <f>+'6-CUADRO RESUMEN '!AG22</f>
        <v>0</v>
      </c>
      <c r="D28" s="151">
        <f t="shared" si="0"/>
        <v>0</v>
      </c>
      <c r="E28" s="359">
        <f>+'4-COSTOS DE TRANS Y FIDUCIA'!P23</f>
        <v>5.0000000000000001E-3</v>
      </c>
      <c r="F28" s="152">
        <f>+'4-COSTOS DE TRANS Y FIDUCIA'!Q23</f>
        <v>0</v>
      </c>
      <c r="G28" s="152">
        <f t="shared" si="9"/>
        <v>0</v>
      </c>
      <c r="H28" s="153">
        <f>+'4-COSTOS DE TRANS Y FIDUCIA'!S26</f>
        <v>0</v>
      </c>
      <c r="I28" s="153">
        <f>+'4-COSTOS DE TRANS Y FIDUCIA'!U26</f>
        <v>0</v>
      </c>
      <c r="J28" s="190">
        <f t="shared" si="10"/>
        <v>0</v>
      </c>
      <c r="K28" s="309">
        <f t="shared" si="3"/>
        <v>0</v>
      </c>
      <c r="L28" s="311">
        <f t="shared" si="11"/>
        <v>0</v>
      </c>
      <c r="M28" s="312"/>
      <c r="N28" s="310">
        <f t="shared" si="5"/>
        <v>0</v>
      </c>
    </row>
    <row r="29" spans="2:19" ht="18.75">
      <c r="B29" s="30">
        <f>+'1- DATOS DEL PROYECTO'!B66</f>
        <v>0</v>
      </c>
      <c r="C29" s="217">
        <f>+'6-CUADRO RESUMEN '!AG23</f>
        <v>0</v>
      </c>
      <c r="D29" s="151">
        <f t="shared" si="0"/>
        <v>0</v>
      </c>
      <c r="E29" s="359">
        <f>+'4-COSTOS DE TRANS Y FIDUCIA'!P24</f>
        <v>5.0000000000000001E-3</v>
      </c>
      <c r="F29" s="152">
        <f>+'4-COSTOS DE TRANS Y FIDUCIA'!Q24</f>
        <v>0</v>
      </c>
      <c r="G29" s="152">
        <f t="shared" si="9"/>
        <v>0</v>
      </c>
      <c r="H29" s="153">
        <f>+'4-COSTOS DE TRANS Y FIDUCIA'!S27</f>
        <v>0</v>
      </c>
      <c r="I29" s="153">
        <f>+'4-COSTOS DE TRANS Y FIDUCIA'!U27</f>
        <v>0</v>
      </c>
      <c r="J29" s="190">
        <f t="shared" si="10"/>
        <v>0</v>
      </c>
      <c r="K29" s="309">
        <f t="shared" si="3"/>
        <v>0</v>
      </c>
      <c r="L29" s="311">
        <f t="shared" si="11"/>
        <v>0</v>
      </c>
      <c r="M29" s="312"/>
      <c r="N29" s="310">
        <f t="shared" si="5"/>
        <v>0</v>
      </c>
    </row>
    <row r="30" spans="2:19" ht="18.75">
      <c r="B30" s="30">
        <f>+'1- DATOS DEL PROYECTO'!B67</f>
        <v>0</v>
      </c>
      <c r="C30" s="217">
        <f>+'6-CUADRO RESUMEN '!AG24</f>
        <v>0</v>
      </c>
      <c r="D30" s="151">
        <f t="shared" si="0"/>
        <v>0</v>
      </c>
      <c r="E30" s="359">
        <f>+'4-COSTOS DE TRANS Y FIDUCIA'!P25</f>
        <v>5.0000000000000001E-3</v>
      </c>
      <c r="F30" s="152">
        <f>+'4-COSTOS DE TRANS Y FIDUCIA'!Q25</f>
        <v>0</v>
      </c>
      <c r="G30" s="152">
        <f t="shared" si="9"/>
        <v>0</v>
      </c>
      <c r="H30" s="153">
        <f>+'4-COSTOS DE TRANS Y FIDUCIA'!S28</f>
        <v>0</v>
      </c>
      <c r="I30" s="153">
        <f>+'4-COSTOS DE TRANS Y FIDUCIA'!U28</f>
        <v>0</v>
      </c>
      <c r="J30" s="190">
        <f t="shared" si="10"/>
        <v>0</v>
      </c>
      <c r="K30" s="309">
        <f t="shared" si="3"/>
        <v>0</v>
      </c>
      <c r="L30" s="311">
        <f t="shared" si="11"/>
        <v>0</v>
      </c>
      <c r="M30" s="312"/>
      <c r="N30" s="310">
        <f t="shared" si="5"/>
        <v>0</v>
      </c>
    </row>
    <row r="31" spans="2:19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9">
      <c r="B32" s="140" t="s">
        <v>264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2:14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2:14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2:14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2:14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2:14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2:14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2:14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2:14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2:14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4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2:14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2:14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2:14"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2:14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</sheetData>
  <sheetProtection algorithmName="SHA-512" hashValue="WfVvBVDBeZ6uYgCsYae0mrcUzolHiX5cEnDz1DrUWm5DT1rt85us0vuU3qqczc8DfjxIU5QvqaYO/CiG08ZAAA==" saltValue="8SubqLWDZzip9ZcMblLVZg==" spinCount="100000" sheet="1" objects="1" scenarios="1"/>
  <conditionalFormatting sqref="B11:B30 M12:N30 B31:N125 D11:N12">
    <cfRule type="expression" dxfId="2" priority="7">
      <formula>B11&lt;&gt;""</formula>
    </cfRule>
  </conditionalFormatting>
  <conditionalFormatting sqref="D13:D30">
    <cfRule type="expression" dxfId="1" priority="6">
      <formula>ROW()&lt;COUNTIF($B:$B,"&gt;0")+14</formula>
    </cfRule>
  </conditionalFormatting>
  <conditionalFormatting sqref="K13:K30">
    <cfRule type="expression" dxfId="0" priority="1">
      <formula>K13&lt;&gt;""</formula>
    </cfRule>
  </conditionalFormatting>
  <dataValidations disablePrompts="1" count="1">
    <dataValidation type="list" allowBlank="1" showInputMessage="1" showErrorMessage="1" sqref="C6">
      <formula1>Periodos</formula1>
    </dataValidation>
  </dataValidations>
  <pageMargins left="0.7" right="0.7" top="0.75" bottom="0.75" header="0.3" footer="0.3"/>
  <pageSetup paperSize="9" scale="2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B1:AV89"/>
  <sheetViews>
    <sheetView showGridLines="0" topLeftCell="T1" zoomScale="85" zoomScaleNormal="85" zoomScaleSheetLayoutView="25" zoomScalePageLayoutView="55" workbookViewId="0">
      <selection activeCell="Z30" sqref="Z30"/>
    </sheetView>
  </sheetViews>
  <sheetFormatPr baseColWidth="10" defaultColWidth="9.140625" defaultRowHeight="15" outlineLevelRow="1"/>
  <cols>
    <col min="1" max="1" width="5.7109375" customWidth="1"/>
    <col min="2" max="2" width="23.7109375" customWidth="1"/>
    <col min="3" max="3" width="17.28515625" customWidth="1"/>
    <col min="4" max="4" width="16.140625" customWidth="1"/>
    <col min="5" max="5" width="17.5703125" customWidth="1"/>
    <col min="6" max="6" width="21.140625" customWidth="1"/>
    <col min="7" max="7" width="18.28515625" customWidth="1"/>
    <col min="8" max="8" width="23" customWidth="1"/>
    <col min="9" max="9" width="16.7109375" customWidth="1"/>
    <col min="10" max="10" width="19.5703125" customWidth="1"/>
    <col min="11" max="11" width="17.85546875" customWidth="1"/>
    <col min="12" max="12" width="19.140625" customWidth="1"/>
    <col min="13" max="13" width="21.7109375" customWidth="1"/>
    <col min="14" max="15" width="17.5703125" customWidth="1"/>
    <col min="16" max="16" width="20" customWidth="1"/>
    <col min="17" max="17" width="16.85546875" customWidth="1"/>
    <col min="18" max="18" width="18.7109375" customWidth="1"/>
    <col min="19" max="19" width="19.140625" customWidth="1"/>
    <col min="20" max="20" width="16.5703125" customWidth="1"/>
    <col min="21" max="21" width="16.85546875" customWidth="1"/>
    <col min="22" max="25" width="20.5703125" customWidth="1"/>
    <col min="26" max="26" width="17" customWidth="1"/>
    <col min="27" max="27" width="15.7109375" customWidth="1"/>
    <col min="28" max="28" width="17.5703125" customWidth="1"/>
    <col min="29" max="30" width="16.5703125" customWidth="1"/>
    <col min="31" max="31" width="19" customWidth="1"/>
    <col min="32" max="32" width="26.85546875" customWidth="1"/>
    <col min="33" max="33" width="19.42578125" customWidth="1"/>
    <col min="34" max="34" width="25" customWidth="1"/>
    <col min="35" max="35" width="19.85546875" customWidth="1"/>
    <col min="36" max="36" width="15.5703125" customWidth="1"/>
    <col min="37" max="37" width="16.42578125" customWidth="1"/>
    <col min="38" max="39" width="17.42578125" customWidth="1"/>
    <col min="40" max="40" width="19" customWidth="1"/>
    <col min="41" max="41" width="20.28515625" customWidth="1"/>
    <col min="42" max="42" width="16.140625" customWidth="1"/>
    <col min="43" max="43" width="19.5703125" customWidth="1"/>
    <col min="44" max="44" width="15.28515625" customWidth="1"/>
    <col min="45" max="45" width="18.28515625" bestFit="1" customWidth="1"/>
    <col min="46" max="46" width="15.5703125" bestFit="1" customWidth="1"/>
  </cols>
  <sheetData>
    <row r="1" spans="2:37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37" ht="19.5" thickBot="1">
      <c r="B2" s="205" t="s">
        <v>225</v>
      </c>
      <c r="C2" s="206"/>
      <c r="D2" s="205" t="str">
        <f>+'1- DATOS DEL PROYECTO'!C4</f>
        <v xml:space="preserve">PROYECTO A </v>
      </c>
      <c r="E2" s="205">
        <f>+'1- DATOS DEL PROYECTO'!C13</f>
        <v>50</v>
      </c>
      <c r="F2" s="205" t="str">
        <f>IF('1- DATOS DEL PROYECTO'!$C$9="DEPARTAMENTOS","DEPTOS","LOTES")</f>
        <v>LOTES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2:37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37" ht="26.25" customHeight="1">
      <c r="B4" s="600" t="s">
        <v>256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Y4" s="605" t="s">
        <v>61</v>
      </c>
      <c r="Z4" s="605"/>
      <c r="AA4" s="605"/>
      <c r="AB4" s="606"/>
      <c r="AC4" s="594" t="s">
        <v>236</v>
      </c>
      <c r="AD4" s="595"/>
      <c r="AE4" s="595"/>
      <c r="AF4" s="595"/>
      <c r="AG4" s="595"/>
      <c r="AH4" s="596"/>
      <c r="AI4" s="594" t="s">
        <v>34</v>
      </c>
      <c r="AJ4" s="595"/>
      <c r="AK4" s="596"/>
    </row>
    <row r="5" spans="2:37" ht="44.25" customHeight="1">
      <c r="B5" s="592" t="s">
        <v>266</v>
      </c>
      <c r="C5" s="604"/>
      <c r="D5" s="604"/>
      <c r="E5" s="593"/>
      <c r="F5" s="592" t="s">
        <v>0</v>
      </c>
      <c r="G5" s="604"/>
      <c r="H5" s="604"/>
      <c r="I5" s="593"/>
      <c r="J5" s="592" t="s">
        <v>96</v>
      </c>
      <c r="K5" s="593"/>
      <c r="L5" s="592" t="s">
        <v>128</v>
      </c>
      <c r="M5" s="593"/>
      <c r="N5" s="618" t="s">
        <v>261</v>
      </c>
      <c r="O5" s="619"/>
      <c r="P5" s="592" t="s">
        <v>278</v>
      </c>
      <c r="Q5" s="593"/>
      <c r="R5" s="592" t="s">
        <v>279</v>
      </c>
      <c r="S5" s="593"/>
      <c r="T5" s="592" t="s">
        <v>107</v>
      </c>
      <c r="U5" s="593"/>
      <c r="V5" s="592" t="s">
        <v>170</v>
      </c>
      <c r="W5" s="593"/>
      <c r="Y5" s="607"/>
      <c r="Z5" s="607"/>
      <c r="AA5" s="607"/>
      <c r="AB5" s="608"/>
      <c r="AC5" s="597"/>
      <c r="AD5" s="598"/>
      <c r="AE5" s="598"/>
      <c r="AF5" s="598"/>
      <c r="AG5" s="598"/>
      <c r="AH5" s="599"/>
      <c r="AI5" s="597"/>
      <c r="AJ5" s="598"/>
      <c r="AK5" s="599"/>
    </row>
    <row r="6" spans="2:37" s="2" customFormat="1" ht="61.5" customHeight="1" thickBot="1">
      <c r="B6" s="208" t="s">
        <v>15</v>
      </c>
      <c r="C6" s="208" t="s">
        <v>207</v>
      </c>
      <c r="D6" s="208" t="s">
        <v>85</v>
      </c>
      <c r="E6" s="208" t="s">
        <v>18</v>
      </c>
      <c r="F6" s="208" t="s">
        <v>40</v>
      </c>
      <c r="G6" s="208" t="s">
        <v>41</v>
      </c>
      <c r="H6" s="208" t="s">
        <v>39</v>
      </c>
      <c r="I6" s="208" t="s">
        <v>17</v>
      </c>
      <c r="J6" s="208" t="s">
        <v>88</v>
      </c>
      <c r="K6" s="208" t="s">
        <v>89</v>
      </c>
      <c r="L6" s="208" t="s">
        <v>1</v>
      </c>
      <c r="M6" s="208" t="s">
        <v>2</v>
      </c>
      <c r="N6" s="208" t="s">
        <v>87</v>
      </c>
      <c r="O6" s="208" t="s">
        <v>86</v>
      </c>
      <c r="P6" s="208" t="s">
        <v>16</v>
      </c>
      <c r="Q6" s="208" t="s">
        <v>108</v>
      </c>
      <c r="R6" s="208" t="s">
        <v>16</v>
      </c>
      <c r="S6" s="208" t="s">
        <v>108</v>
      </c>
      <c r="T6" s="208" t="s">
        <v>16</v>
      </c>
      <c r="U6" s="208" t="s">
        <v>273</v>
      </c>
      <c r="V6" s="208" t="s">
        <v>3</v>
      </c>
      <c r="W6" s="208" t="s">
        <v>4</v>
      </c>
      <c r="X6" s="3"/>
      <c r="Y6" s="207" t="str">
        <f t="shared" ref="Y6:Y22" si="0">+B6</f>
        <v>Modelos</v>
      </c>
      <c r="Z6" s="208" t="s">
        <v>207</v>
      </c>
      <c r="AA6" s="208" t="s">
        <v>85</v>
      </c>
      <c r="AB6" s="208" t="s">
        <v>18</v>
      </c>
      <c r="AC6" s="208" t="s">
        <v>233</v>
      </c>
      <c r="AD6" s="208" t="s">
        <v>234</v>
      </c>
      <c r="AE6" s="208" t="s">
        <v>235</v>
      </c>
      <c r="AF6" s="208" t="s">
        <v>255</v>
      </c>
      <c r="AG6" s="208" t="s">
        <v>253</v>
      </c>
      <c r="AH6" s="208" t="s">
        <v>254</v>
      </c>
      <c r="AI6" s="208" t="s">
        <v>5</v>
      </c>
      <c r="AJ6" s="208" t="s">
        <v>6</v>
      </c>
      <c r="AK6" s="208" t="s">
        <v>7</v>
      </c>
    </row>
    <row r="7" spans="2:37">
      <c r="B7" s="65" t="str">
        <f>+'1- DATOS DEL PROYECTO'!B50</f>
        <v>Vivienda Modelo 1</v>
      </c>
      <c r="C7" s="38" t="str">
        <f>+'1- DATOS DEL PROYECTO'!C50</f>
        <v>T1</v>
      </c>
      <c r="D7" s="38">
        <f>+'1- DATOS DEL PROYECTO'!H50</f>
        <v>35</v>
      </c>
      <c r="E7" s="188">
        <f>+'1- DATOS DEL PROYECTO'!E50</f>
        <v>6</v>
      </c>
      <c r="F7" s="36">
        <f>+'1- DATOS DEL PROYECTO'!F50</f>
        <v>180</v>
      </c>
      <c r="G7" s="12">
        <f>+'1- DATOS DEL PROYECTO'!$L$38</f>
        <v>181481.48148148149</v>
      </c>
      <c r="H7" s="12">
        <f>+F7*G7</f>
        <v>32666666.666666668</v>
      </c>
      <c r="I7" s="10">
        <f t="shared" ref="I7:I22" si="1">+H7*E7</f>
        <v>196000000</v>
      </c>
      <c r="J7" s="5">
        <f>+F7*'2- INFRAESTRUCTURA'!$G$37</f>
        <v>12437777.777777784</v>
      </c>
      <c r="K7" s="6">
        <f t="shared" ref="K7:K22" si="2">+J7*E7</f>
        <v>74626666.666666701</v>
      </c>
      <c r="L7" s="12">
        <f>IF(C7=0,0,VLOOKUP(C7,'1- DATOS DEL PROYECTO'!$B$19:$F$26,3))</f>
        <v>98500000</v>
      </c>
      <c r="M7" s="6">
        <f t="shared" ref="M7:M22" si="3">+L7*E7</f>
        <v>591000000</v>
      </c>
      <c r="N7" s="14">
        <f t="shared" ref="N7:N22" si="4">+L7+H7+J7</f>
        <v>143604444.44444445</v>
      </c>
      <c r="O7" s="6">
        <f t="shared" ref="O7:O22" si="5">+N7*E7</f>
        <v>861626666.66666675</v>
      </c>
      <c r="P7" s="5">
        <f>'3- INDIRECTOS Y COSTOS  ADM'!$G$26/$O$24*N7</f>
        <v>9707424.8180597313</v>
      </c>
      <c r="Q7" s="6">
        <f t="shared" ref="Q7:Q22" si="6">+P7*E7</f>
        <v>58244548.908358388</v>
      </c>
      <c r="R7" s="5">
        <f>'3- INDIRECTOS Y COSTOS  ADM'!$G$27/$O$24*N7</f>
        <v>5536947.440689032</v>
      </c>
      <c r="S7" s="6">
        <f t="shared" ref="S7:S22" si="7">+R7*E7</f>
        <v>33221684.644134194</v>
      </c>
      <c r="T7" s="5">
        <f ca="1">+'5- COSTO FINANCIERO AFD'!N13</f>
        <v>13625936.057440056</v>
      </c>
      <c r="U7" s="6">
        <f t="shared" ref="U7:U22" ca="1" si="8">+T7*E7</f>
        <v>81755616.344640329</v>
      </c>
      <c r="V7" s="14">
        <f t="shared" ref="V7:V22" ca="1" si="9">+P7+R7+N7+T7</f>
        <v>172474752.76063326</v>
      </c>
      <c r="W7" s="16">
        <f t="shared" ref="W7:W22" ca="1" si="10">+O7+S7+Q7+U7</f>
        <v>1034848516.5637996</v>
      </c>
      <c r="X7" s="3"/>
      <c r="Y7" s="64" t="str">
        <f t="shared" si="0"/>
        <v>Vivienda Modelo 1</v>
      </c>
      <c r="Z7" s="38" t="str">
        <f t="shared" ref="Z7:Z22" si="11">+C7</f>
        <v>T1</v>
      </c>
      <c r="AA7" s="38">
        <f t="shared" ref="AA7:AA22" si="12">+D7</f>
        <v>35</v>
      </c>
      <c r="AB7" s="188">
        <f t="shared" ref="AB7:AB22" si="13">+E7</f>
        <v>6</v>
      </c>
      <c r="AC7" s="44">
        <f ca="1">+V7/(1-'3- INDIRECTOS Y COSTOS  ADM'!$J$31)</f>
        <v>202911473.83603913</v>
      </c>
      <c r="AD7" s="108">
        <v>202911231.047443</v>
      </c>
      <c r="AE7" s="19">
        <f t="shared" ref="AE7:AE22" si="14">AD7*$E7</f>
        <v>1217467386.284658</v>
      </c>
      <c r="AF7" s="71">
        <f ca="1">+'4-COSTOS DE TRANS Y FIDUCIA'!N8</f>
        <v>22796321.084299445</v>
      </c>
      <c r="AG7" s="225">
        <f t="shared" ref="AG7:AG23" ca="1" si="15">+AD7+AF7</f>
        <v>225707552.13174245</v>
      </c>
      <c r="AH7" s="19">
        <f t="shared" ref="AH7:AH22" ca="1" si="16">AG7*E7</f>
        <v>1354245312.7904546</v>
      </c>
      <c r="AI7" s="18">
        <f t="shared" ref="AI7:AI22" ca="1" si="17">+AD7-V7</f>
        <v>30436478.286809742</v>
      </c>
      <c r="AJ7" s="19">
        <f t="shared" ref="AJ7:AJ22" ca="1" si="18">AE7-W7</f>
        <v>182618869.72085834</v>
      </c>
      <c r="AK7" s="20">
        <f t="shared" ref="AK7:AK22" ca="1" si="19">IFERROR(AJ7/AE7,0)</f>
        <v>0.14999898295276382</v>
      </c>
    </row>
    <row r="8" spans="2:37">
      <c r="B8" s="65" t="str">
        <f>+'1- DATOS DEL PROYECTO'!B51</f>
        <v>Vivienda Modelo 2</v>
      </c>
      <c r="C8" s="38" t="str">
        <f>+'1- DATOS DEL PROYECTO'!C51</f>
        <v>T2</v>
      </c>
      <c r="D8" s="38">
        <f>+'1- DATOS DEL PROYECTO'!H51</f>
        <v>50</v>
      </c>
      <c r="E8" s="188">
        <f>+'1- DATOS DEL PROYECTO'!E51</f>
        <v>7</v>
      </c>
      <c r="F8" s="36">
        <f>+'1- DATOS DEL PROYECTO'!F51</f>
        <v>180</v>
      </c>
      <c r="G8" s="12">
        <f>+'1- DATOS DEL PROYECTO'!$L$38</f>
        <v>181481.48148148149</v>
      </c>
      <c r="H8" s="12">
        <f t="shared" ref="H8:H17" si="20">+F8*G8</f>
        <v>32666666.666666668</v>
      </c>
      <c r="I8" s="10">
        <f t="shared" si="1"/>
        <v>228666666.66666669</v>
      </c>
      <c r="J8" s="5">
        <f>+F8*'2- INFRAESTRUCTURA'!$G$37</f>
        <v>12437777.777777784</v>
      </c>
      <c r="K8" s="6">
        <f t="shared" si="2"/>
        <v>87064444.444444478</v>
      </c>
      <c r="L8" s="12">
        <f>IF(C8=0,0,VLOOKUP(C8,'1- DATOS DEL PROYECTO'!$B$19:$F$26,3))</f>
        <v>135000000</v>
      </c>
      <c r="M8" s="6">
        <f t="shared" si="3"/>
        <v>945000000</v>
      </c>
      <c r="N8" s="14">
        <f t="shared" si="4"/>
        <v>180104444.44444445</v>
      </c>
      <c r="O8" s="6">
        <f t="shared" si="5"/>
        <v>1260731111.1111112</v>
      </c>
      <c r="P8" s="5">
        <f>'3- INDIRECTOS Y COSTOS  ADM'!$G$26/$O$24*N8</f>
        <v>12174764.928805778</v>
      </c>
      <c r="Q8" s="6">
        <f t="shared" si="6"/>
        <v>85223354.501640439</v>
      </c>
      <c r="R8" s="5">
        <f>'3- INDIRECTOS Y COSTOS  ADM'!$G$27/$O$24*N8</f>
        <v>6944275.6217004117</v>
      </c>
      <c r="S8" s="6">
        <f t="shared" si="7"/>
        <v>48609929.35190288</v>
      </c>
      <c r="T8" s="5">
        <f ca="1">+'5- COSTO FINANCIERO AFD'!N14</f>
        <v>16831049.736219034</v>
      </c>
      <c r="U8" s="6">
        <f t="shared" ca="1" si="8"/>
        <v>117817348.15353324</v>
      </c>
      <c r="V8" s="14">
        <f t="shared" ca="1" si="9"/>
        <v>216054534.7311697</v>
      </c>
      <c r="W8" s="16">
        <f t="shared" ca="1" si="10"/>
        <v>1512381743.1181877</v>
      </c>
      <c r="X8" s="3"/>
      <c r="Y8" s="65" t="str">
        <f t="shared" si="0"/>
        <v>Vivienda Modelo 2</v>
      </c>
      <c r="Z8" s="38" t="str">
        <f t="shared" si="11"/>
        <v>T2</v>
      </c>
      <c r="AA8" s="38">
        <f t="shared" si="12"/>
        <v>50</v>
      </c>
      <c r="AB8" s="188">
        <f t="shared" si="13"/>
        <v>7</v>
      </c>
      <c r="AC8" s="44">
        <f ca="1">+V8/(1-'3- INDIRECTOS Y COSTOS  ADM'!$J$31)</f>
        <v>254181805.566082</v>
      </c>
      <c r="AD8" s="109">
        <v>254181508.93312964</v>
      </c>
      <c r="AE8" s="19">
        <f t="shared" si="14"/>
        <v>1779270562.5319076</v>
      </c>
      <c r="AF8" s="71">
        <f ca="1">+'4-COSTOS DE TRANS Y FIDUCIA'!N9</f>
        <v>24617321.455871679</v>
      </c>
      <c r="AG8" s="224">
        <f t="shared" ca="1" si="15"/>
        <v>278798830.38900131</v>
      </c>
      <c r="AH8" s="19">
        <f t="shared" ca="1" si="16"/>
        <v>1951591812.7230091</v>
      </c>
      <c r="AI8" s="18">
        <f t="shared" ca="1" si="17"/>
        <v>38126974.201959938</v>
      </c>
      <c r="AJ8" s="19">
        <f t="shared" ca="1" si="18"/>
        <v>266888819.41371989</v>
      </c>
      <c r="AK8" s="20">
        <f t="shared" ca="1" si="19"/>
        <v>0.14999900803952845</v>
      </c>
    </row>
    <row r="9" spans="2:37">
      <c r="B9" s="65" t="str">
        <f>+'1- DATOS DEL PROYECTO'!B52</f>
        <v>Vivienda Modelo 3</v>
      </c>
      <c r="C9" s="38" t="str">
        <f>+'1- DATOS DEL PROYECTO'!C52</f>
        <v>T3</v>
      </c>
      <c r="D9" s="38">
        <f>+'1- DATOS DEL PROYECTO'!H52</f>
        <v>55</v>
      </c>
      <c r="E9" s="188">
        <f>+'1- DATOS DEL PROYECTO'!E52</f>
        <v>6</v>
      </c>
      <c r="F9" s="36">
        <f>+'1- DATOS DEL PROYECTO'!F52</f>
        <v>180</v>
      </c>
      <c r="G9" s="12">
        <f>+'1- DATOS DEL PROYECTO'!$L$38</f>
        <v>181481.48148148149</v>
      </c>
      <c r="H9" s="12">
        <f t="shared" si="20"/>
        <v>32666666.666666668</v>
      </c>
      <c r="I9" s="10">
        <f t="shared" si="1"/>
        <v>196000000</v>
      </c>
      <c r="J9" s="5">
        <f>+F9*'2- INFRAESTRUCTURA'!$G$37</f>
        <v>12437777.777777784</v>
      </c>
      <c r="K9" s="6">
        <f t="shared" si="2"/>
        <v>74626666.666666701</v>
      </c>
      <c r="L9" s="12">
        <f>IF(C9=0,0,VLOOKUP(C9,'1- DATOS DEL PROYECTO'!$B$19:$F$26,3))</f>
        <v>145000000</v>
      </c>
      <c r="M9" s="6">
        <f t="shared" si="3"/>
        <v>870000000</v>
      </c>
      <c r="N9" s="14">
        <f t="shared" si="4"/>
        <v>190104444.44444445</v>
      </c>
      <c r="O9" s="6">
        <f t="shared" si="5"/>
        <v>1140626666.6666667</v>
      </c>
      <c r="P9" s="5">
        <f>'3- INDIRECTOS Y COSTOS  ADM'!$G$26/$O$24*N9</f>
        <v>12850748.520790998</v>
      </c>
      <c r="Q9" s="6">
        <f t="shared" si="6"/>
        <v>77104491.124745995</v>
      </c>
      <c r="R9" s="5">
        <f>'3- INDIRECTOS Y COSTOS  ADM'!$G$27/$O$24*N9</f>
        <v>7329844.9863610631</v>
      </c>
      <c r="S9" s="6">
        <f t="shared" si="7"/>
        <v>43979069.918166377</v>
      </c>
      <c r="T9" s="5">
        <f ca="1">+'5- COSTO FINANCIERO AFD'!N15</f>
        <v>17720161.438702516</v>
      </c>
      <c r="U9" s="6">
        <f t="shared" ca="1" si="8"/>
        <v>106320968.6322151</v>
      </c>
      <c r="V9" s="14">
        <f t="shared" ca="1" si="9"/>
        <v>228005199.39029902</v>
      </c>
      <c r="W9" s="16">
        <f t="shared" ca="1" si="10"/>
        <v>1368031196.3417943</v>
      </c>
      <c r="X9" s="3"/>
      <c r="Y9" s="65" t="str">
        <f t="shared" si="0"/>
        <v>Vivienda Modelo 3</v>
      </c>
      <c r="Z9" s="38" t="str">
        <f t="shared" si="11"/>
        <v>T3</v>
      </c>
      <c r="AA9" s="38">
        <f t="shared" si="12"/>
        <v>55</v>
      </c>
      <c r="AB9" s="188">
        <f t="shared" si="13"/>
        <v>6</v>
      </c>
      <c r="AC9" s="44">
        <f ca="1">+V9/(1-'3- INDIRECTOS Y COSTOS  ADM'!$J$31)</f>
        <v>268241411.04741061</v>
      </c>
      <c r="AD9" s="109">
        <v>268241097.33528399</v>
      </c>
      <c r="AE9" s="19">
        <f t="shared" si="14"/>
        <v>1609446584.011704</v>
      </c>
      <c r="AF9" s="71">
        <f ca="1">+'4-COSTOS DE TRANS Y FIDUCIA'!N10</f>
        <v>25285471.764164157</v>
      </c>
      <c r="AG9" s="224">
        <f t="shared" ca="1" si="15"/>
        <v>293526569.09944814</v>
      </c>
      <c r="AH9" s="19">
        <f t="shared" ca="1" si="16"/>
        <v>1761159414.5966887</v>
      </c>
      <c r="AI9" s="18">
        <f t="shared" ca="1" si="17"/>
        <v>40235897.944984972</v>
      </c>
      <c r="AJ9" s="19">
        <f t="shared" ca="1" si="18"/>
        <v>241415387.66990972</v>
      </c>
      <c r="AK9" s="20">
        <f t="shared" ca="1" si="19"/>
        <v>0.14999900591180734</v>
      </c>
    </row>
    <row r="10" spans="2:37">
      <c r="B10" s="65" t="str">
        <f>+'1- DATOS DEL PROYECTO'!B53</f>
        <v>Vivienda Modelo 4</v>
      </c>
      <c r="C10" s="38" t="str">
        <f>+'1- DATOS DEL PROYECTO'!C53</f>
        <v>T4</v>
      </c>
      <c r="D10" s="38">
        <f>+'1- DATOS DEL PROYECTO'!H53</f>
        <v>63</v>
      </c>
      <c r="E10" s="188">
        <f>+'1- DATOS DEL PROYECTO'!E53</f>
        <v>6</v>
      </c>
      <c r="F10" s="36">
        <f>+'1- DATOS DEL PROYECTO'!F53</f>
        <v>180</v>
      </c>
      <c r="G10" s="12">
        <f>+'1- DATOS DEL PROYECTO'!$L$38</f>
        <v>181481.48148148149</v>
      </c>
      <c r="H10" s="12">
        <f t="shared" si="20"/>
        <v>32666666.666666668</v>
      </c>
      <c r="I10" s="10">
        <f t="shared" si="1"/>
        <v>196000000</v>
      </c>
      <c r="J10" s="5">
        <f>+F10*'2- INFRAESTRUCTURA'!$G$37</f>
        <v>12437777.777777784</v>
      </c>
      <c r="K10" s="6">
        <f t="shared" si="2"/>
        <v>74626666.666666701</v>
      </c>
      <c r="L10" s="12">
        <f>IF(C10=0,0,VLOOKUP(C10,'1- DATOS DEL PROYECTO'!$B$19:$F$26,3))</f>
        <v>157000000</v>
      </c>
      <c r="M10" s="6">
        <f t="shared" si="3"/>
        <v>942000000</v>
      </c>
      <c r="N10" s="14">
        <f t="shared" si="4"/>
        <v>202104444.44444445</v>
      </c>
      <c r="O10" s="6">
        <f t="shared" si="5"/>
        <v>1212626666.6666667</v>
      </c>
      <c r="P10" s="5">
        <f>'3- INDIRECTOS Y COSTOS  ADM'!$G$26/$O$24*N10</f>
        <v>13661928.83117326</v>
      </c>
      <c r="Q10" s="6">
        <f t="shared" si="6"/>
        <v>81971572.987039566</v>
      </c>
      <c r="R10" s="5">
        <f>'3- INDIRECTOS Y COSTOS  ADM'!$G$27/$O$24*N10</f>
        <v>7792528.2239538459</v>
      </c>
      <c r="S10" s="6">
        <f t="shared" si="7"/>
        <v>46755169.343723074</v>
      </c>
      <c r="T10" s="5">
        <f ca="1">+'5- COSTO FINANCIERO AFD'!N16</f>
        <v>18787095.614440396</v>
      </c>
      <c r="U10" s="6">
        <f t="shared" ca="1" si="8"/>
        <v>112722573.68664238</v>
      </c>
      <c r="V10" s="14">
        <f t="shared" ca="1" si="9"/>
        <v>242345997.11401194</v>
      </c>
      <c r="W10" s="16">
        <f t="shared" ca="1" si="10"/>
        <v>1454075982.6840718</v>
      </c>
      <c r="X10" s="3"/>
      <c r="Y10" s="65" t="str">
        <f t="shared" si="0"/>
        <v>Vivienda Modelo 4</v>
      </c>
      <c r="Z10" s="38" t="str">
        <f t="shared" si="11"/>
        <v>T4</v>
      </c>
      <c r="AA10" s="38">
        <f t="shared" si="12"/>
        <v>63</v>
      </c>
      <c r="AB10" s="188">
        <f t="shared" si="13"/>
        <v>6</v>
      </c>
      <c r="AC10" s="44">
        <f ca="1">+V10/(1-'3- INDIRECTOS Y COSTOS  ADM'!$J$31)</f>
        <v>285112937.78119051</v>
      </c>
      <c r="AD10" s="109">
        <v>285112605.51717645</v>
      </c>
      <c r="AE10" s="19">
        <f t="shared" si="14"/>
        <v>1710675633.1030588</v>
      </c>
      <c r="AF10" s="71">
        <f ca="1">+'4-COSTOS DE TRANS Y FIDUCIA'!N11</f>
        <v>26087252.233879976</v>
      </c>
      <c r="AG10" s="224">
        <f t="shared" ca="1" si="15"/>
        <v>311199857.75105643</v>
      </c>
      <c r="AH10" s="19">
        <f t="shared" ca="1" si="16"/>
        <v>1867199146.5063386</v>
      </c>
      <c r="AI10" s="18">
        <f t="shared" ca="1" si="17"/>
        <v>42766608.403164506</v>
      </c>
      <c r="AJ10" s="19">
        <f t="shared" ca="1" si="18"/>
        <v>256599650.41898704</v>
      </c>
      <c r="AK10" s="20">
        <f t="shared" ca="1" si="19"/>
        <v>0.14999900942853281</v>
      </c>
    </row>
    <row r="11" spans="2:37">
      <c r="B11" s="65" t="str">
        <f>+'1- DATOS DEL PROYECTO'!B54</f>
        <v>Vivienda Modelo 5</v>
      </c>
      <c r="C11" s="38" t="str">
        <f>+'1- DATOS DEL PROYECTO'!C54</f>
        <v>T1</v>
      </c>
      <c r="D11" s="38">
        <f>+'1- DATOS DEL PROYECTO'!H54</f>
        <v>35</v>
      </c>
      <c r="E11" s="188">
        <f>+'1- DATOS DEL PROYECTO'!E54</f>
        <v>6</v>
      </c>
      <c r="F11" s="36">
        <f>+'1- DATOS DEL PROYECTO'!F54</f>
        <v>360</v>
      </c>
      <c r="G11" s="12">
        <f>+'1- DATOS DEL PROYECTO'!$L$38</f>
        <v>181481.48148148149</v>
      </c>
      <c r="H11" s="12">
        <f t="shared" si="20"/>
        <v>65333333.333333336</v>
      </c>
      <c r="I11" s="10">
        <f t="shared" si="1"/>
        <v>392000000</v>
      </c>
      <c r="J11" s="5">
        <f>+F11*'2- INFRAESTRUCTURA'!$G$37</f>
        <v>24875555.555555567</v>
      </c>
      <c r="K11" s="6">
        <f t="shared" si="2"/>
        <v>149253333.3333334</v>
      </c>
      <c r="L11" s="12">
        <f>IF(C11=0,0,VLOOKUP(C11,'1- DATOS DEL PROYECTO'!$B$19:$F$26,3))</f>
        <v>98500000</v>
      </c>
      <c r="M11" s="6">
        <f t="shared" si="3"/>
        <v>591000000</v>
      </c>
      <c r="N11" s="14">
        <f t="shared" si="4"/>
        <v>188708888.8888889</v>
      </c>
      <c r="O11" s="6">
        <f t="shared" si="5"/>
        <v>1132253333.3333335</v>
      </c>
      <c r="P11" s="5">
        <f>'3- INDIRECTOS Y COSTOS  ADM'!$G$26/$O$24*N11</f>
        <v>12756411.255065059</v>
      </c>
      <c r="Q11" s="6">
        <f t="shared" si="6"/>
        <v>76538467.530390352</v>
      </c>
      <c r="R11" s="5">
        <f>'3- INDIRECTOS Y COSTOS  ADM'!$G$27/$O$24*N11</f>
        <v>7276036.6394706434</v>
      </c>
      <c r="S11" s="6">
        <f t="shared" si="7"/>
        <v>43656219.836823858</v>
      </c>
      <c r="T11" s="5">
        <f ca="1">+'5- COSTO FINANCIERO AFD'!N17</f>
        <v>17596079.703908861</v>
      </c>
      <c r="U11" s="6">
        <f t="shared" ca="1" si="8"/>
        <v>105576478.22345316</v>
      </c>
      <c r="V11" s="14">
        <f t="shared" ca="1" si="9"/>
        <v>226337416.48733345</v>
      </c>
      <c r="W11" s="16">
        <f t="shared" ca="1" si="10"/>
        <v>1358024498.9240007</v>
      </c>
      <c r="X11" s="3"/>
      <c r="Y11" s="65" t="str">
        <f t="shared" si="0"/>
        <v>Vivienda Modelo 5</v>
      </c>
      <c r="Z11" s="38" t="str">
        <f t="shared" si="11"/>
        <v>T1</v>
      </c>
      <c r="AA11" s="38">
        <f t="shared" si="12"/>
        <v>35</v>
      </c>
      <c r="AB11" s="188">
        <f t="shared" si="13"/>
        <v>6</v>
      </c>
      <c r="AC11" s="44">
        <f ca="1">+V11/(1-'3- INDIRECTOS Y COSTOS  ADM'!$J$31)</f>
        <v>266279313.51450995</v>
      </c>
      <c r="AD11" s="109">
        <v>266278983.78470176</v>
      </c>
      <c r="AE11" s="19">
        <f t="shared" si="14"/>
        <v>1597673902.7082105</v>
      </c>
      <c r="AF11" s="71">
        <f ca="1">+'4-COSTOS DE TRANS Y FIDUCIA'!N12</f>
        <v>25192226.731932238</v>
      </c>
      <c r="AG11" s="224">
        <f t="shared" ca="1" si="15"/>
        <v>291471210.51663399</v>
      </c>
      <c r="AH11" s="19">
        <f t="shared" ca="1" si="16"/>
        <v>1748827263.0998039</v>
      </c>
      <c r="AI11" s="18">
        <f t="shared" ca="1" si="17"/>
        <v>39941567.297368318</v>
      </c>
      <c r="AJ11" s="19">
        <f t="shared" ca="1" si="18"/>
        <v>239649403.78420973</v>
      </c>
      <c r="AK11" s="20">
        <f t="shared" ca="1" si="19"/>
        <v>0.14999894745603656</v>
      </c>
    </row>
    <row r="12" spans="2:37">
      <c r="B12" s="65" t="str">
        <f>+'1- DATOS DEL PROYECTO'!B55</f>
        <v>Vivienda Modelo 6</v>
      </c>
      <c r="C12" s="38" t="str">
        <f>+'1- DATOS DEL PROYECTO'!C55</f>
        <v>T2</v>
      </c>
      <c r="D12" s="38">
        <f>+'1- DATOS DEL PROYECTO'!H55</f>
        <v>50</v>
      </c>
      <c r="E12" s="188">
        <f>+'1- DATOS DEL PROYECTO'!E55</f>
        <v>7</v>
      </c>
      <c r="F12" s="36">
        <f>+'1- DATOS DEL PROYECTO'!F55</f>
        <v>360</v>
      </c>
      <c r="G12" s="12">
        <f>+'1- DATOS DEL PROYECTO'!$L$38</f>
        <v>181481.48148148149</v>
      </c>
      <c r="H12" s="12">
        <f t="shared" si="20"/>
        <v>65333333.333333336</v>
      </c>
      <c r="I12" s="10">
        <f t="shared" si="1"/>
        <v>457333333.33333337</v>
      </c>
      <c r="J12" s="5">
        <f>+F12*'2- INFRAESTRUCTURA'!$G$37</f>
        <v>24875555.555555567</v>
      </c>
      <c r="K12" s="6">
        <f t="shared" si="2"/>
        <v>174128888.88888896</v>
      </c>
      <c r="L12" s="12">
        <f>IF(C12=0,0,VLOOKUP(C12,'1- DATOS DEL PROYECTO'!$B$19:$F$26,3))</f>
        <v>135000000</v>
      </c>
      <c r="M12" s="6">
        <f t="shared" si="3"/>
        <v>945000000</v>
      </c>
      <c r="N12" s="14">
        <f t="shared" si="4"/>
        <v>225208888.8888889</v>
      </c>
      <c r="O12" s="6">
        <f t="shared" si="5"/>
        <v>1576462222.2222223</v>
      </c>
      <c r="P12" s="5">
        <f>'3- INDIRECTOS Y COSTOS  ADM'!$G$26/$O$24*N12</f>
        <v>15223751.365811108</v>
      </c>
      <c r="Q12" s="6">
        <f t="shared" si="6"/>
        <v>106566259.56067775</v>
      </c>
      <c r="R12" s="5">
        <f>'3- INDIRECTOS Y COSTOS  ADM'!$G$27/$O$24*N12</f>
        <v>8683364.8204820231</v>
      </c>
      <c r="S12" s="6">
        <f t="shared" si="7"/>
        <v>60783553.743374161</v>
      </c>
      <c r="T12" s="5">
        <f ca="1">+'5- COSTO FINANCIERO AFD'!N18</f>
        <v>20841337.709918864</v>
      </c>
      <c r="U12" s="6">
        <f t="shared" ca="1" si="8"/>
        <v>145889363.96943206</v>
      </c>
      <c r="V12" s="14">
        <f t="shared" ca="1" si="9"/>
        <v>269957342.78510088</v>
      </c>
      <c r="W12" s="16">
        <f t="shared" ca="1" si="10"/>
        <v>1889701399.4957063</v>
      </c>
      <c r="X12" s="3"/>
      <c r="Y12" s="65" t="str">
        <f t="shared" si="0"/>
        <v>Vivienda Modelo 6</v>
      </c>
      <c r="Z12" s="38" t="str">
        <f t="shared" si="11"/>
        <v>T2</v>
      </c>
      <c r="AA12" s="38">
        <f t="shared" si="12"/>
        <v>50</v>
      </c>
      <c r="AB12" s="188">
        <f t="shared" si="13"/>
        <v>7</v>
      </c>
      <c r="AC12" s="44">
        <f ca="1">+V12/(1-'3- INDIRECTOS Y COSTOS  ADM'!$J$31)</f>
        <v>317596873.86482459</v>
      </c>
      <c r="AD12" s="109">
        <v>317596486.06911743</v>
      </c>
      <c r="AE12" s="19">
        <f t="shared" si="14"/>
        <v>2223175402.4838219</v>
      </c>
      <c r="AF12" s="71">
        <f ca="1">+'4-COSTOS DE TRANS Y FIDUCIA'!N13</f>
        <v>27630975.576591022</v>
      </c>
      <c r="AG12" s="224">
        <f t="shared" ca="1" si="15"/>
        <v>345227461.64570844</v>
      </c>
      <c r="AH12" s="19">
        <f t="shared" ca="1" si="16"/>
        <v>2416592231.519959</v>
      </c>
      <c r="AI12" s="18">
        <f t="shared" ca="1" si="17"/>
        <v>47639143.28401655</v>
      </c>
      <c r="AJ12" s="19">
        <f t="shared" ca="1" si="18"/>
        <v>333474002.98811555</v>
      </c>
      <c r="AK12" s="20">
        <f t="shared" ca="1" si="19"/>
        <v>0.14999896212217212</v>
      </c>
    </row>
    <row r="13" spans="2:37">
      <c r="B13" s="65" t="str">
        <f>+'1- DATOS DEL PROYECTO'!B56</f>
        <v>Vivienda Modelo 7</v>
      </c>
      <c r="C13" s="38" t="str">
        <f>+'1- DATOS DEL PROYECTO'!C56</f>
        <v>T3</v>
      </c>
      <c r="D13" s="38">
        <f>+'1- DATOS DEL PROYECTO'!H56</f>
        <v>55</v>
      </c>
      <c r="E13" s="188">
        <f>+'1- DATOS DEL PROYECTO'!E56</f>
        <v>6</v>
      </c>
      <c r="F13" s="36">
        <f>+'1- DATOS DEL PROYECTO'!F56</f>
        <v>360</v>
      </c>
      <c r="G13" s="12">
        <f>+'1- DATOS DEL PROYECTO'!$L$38</f>
        <v>181481.48148148149</v>
      </c>
      <c r="H13" s="12">
        <f t="shared" si="20"/>
        <v>65333333.333333336</v>
      </c>
      <c r="I13" s="10">
        <f t="shared" si="1"/>
        <v>392000000</v>
      </c>
      <c r="J13" s="5">
        <f>+F13*'2- INFRAESTRUCTURA'!$G$37</f>
        <v>24875555.555555567</v>
      </c>
      <c r="K13" s="6">
        <f t="shared" si="2"/>
        <v>149253333.3333334</v>
      </c>
      <c r="L13" s="12">
        <f>IF(C13=0,0,VLOOKUP(C13,'1- DATOS DEL PROYECTO'!$B$19:$F$26,3))</f>
        <v>145000000</v>
      </c>
      <c r="M13" s="6">
        <f t="shared" si="3"/>
        <v>870000000</v>
      </c>
      <c r="N13" s="14">
        <f t="shared" si="4"/>
        <v>235208888.8888889</v>
      </c>
      <c r="O13" s="6">
        <f t="shared" si="5"/>
        <v>1411253333.3333335</v>
      </c>
      <c r="P13" s="5">
        <f>'3- INDIRECTOS Y COSTOS  ADM'!$G$26/$O$24*N13</f>
        <v>15899734.957796326</v>
      </c>
      <c r="Q13" s="6">
        <f t="shared" si="6"/>
        <v>95398409.746777952</v>
      </c>
      <c r="R13" s="5">
        <f>'3- INDIRECTOS Y COSTOS  ADM'!$G$27/$O$24*N13</f>
        <v>9068934.1851426754</v>
      </c>
      <c r="S13" s="6">
        <f t="shared" si="7"/>
        <v>54413605.110856056</v>
      </c>
      <c r="T13" s="5">
        <f ca="1">+'5- COSTO FINANCIERO AFD'!N19</f>
        <v>21730449.523033772</v>
      </c>
      <c r="U13" s="6">
        <f t="shared" ca="1" si="8"/>
        <v>130382697.13820264</v>
      </c>
      <c r="V13" s="14">
        <f t="shared" ca="1" si="9"/>
        <v>281908007.55486166</v>
      </c>
      <c r="W13" s="16">
        <f t="shared" ca="1" si="10"/>
        <v>1691448045.3291702</v>
      </c>
      <c r="X13" s="3"/>
      <c r="Y13" s="65" t="str">
        <f t="shared" si="0"/>
        <v>Vivienda Modelo 7</v>
      </c>
      <c r="Z13" s="38" t="str">
        <f t="shared" si="11"/>
        <v>T3</v>
      </c>
      <c r="AA13" s="38">
        <f t="shared" si="12"/>
        <v>55</v>
      </c>
      <c r="AB13" s="188">
        <f t="shared" si="13"/>
        <v>6</v>
      </c>
      <c r="AC13" s="44">
        <f ca="1">+V13/(1-'3- INDIRECTOS Y COSTOS  ADM'!$J$31)</f>
        <v>331656479.47630787</v>
      </c>
      <c r="AD13" s="109">
        <v>331656076.2206946</v>
      </c>
      <c r="AE13" s="19">
        <f t="shared" si="14"/>
        <v>1989936457.3241677</v>
      </c>
      <c r="AF13" s="71">
        <f ca="1">+'4-COSTOS DE TRANS Y FIDUCIA'!N14</f>
        <v>28299125.968020879</v>
      </c>
      <c r="AG13" s="224">
        <f t="shared" ca="1" si="15"/>
        <v>359955202.18871546</v>
      </c>
      <c r="AH13" s="19">
        <f t="shared" ca="1" si="16"/>
        <v>2159731213.1322927</v>
      </c>
      <c r="AI13" s="18">
        <f t="shared" ca="1" si="17"/>
        <v>49748068.665832937</v>
      </c>
      <c r="AJ13" s="19">
        <f t="shared" ca="1" si="18"/>
        <v>298488411.9949975</v>
      </c>
      <c r="AK13" s="20">
        <f t="shared" ca="1" si="19"/>
        <v>0.14999896649783961</v>
      </c>
    </row>
    <row r="14" spans="2:37">
      <c r="B14" s="65" t="str">
        <f>+'1- DATOS DEL PROYECTO'!B57</f>
        <v>Vivienda Modelo 8</v>
      </c>
      <c r="C14" s="38" t="str">
        <f>+'1- DATOS DEL PROYECTO'!C57</f>
        <v>T4</v>
      </c>
      <c r="D14" s="38">
        <f>+'1- DATOS DEL PROYECTO'!H57</f>
        <v>63</v>
      </c>
      <c r="E14" s="188">
        <f>+'1- DATOS DEL PROYECTO'!E57</f>
        <v>6</v>
      </c>
      <c r="F14" s="36">
        <f>+'1- DATOS DEL PROYECTO'!F57</f>
        <v>360</v>
      </c>
      <c r="G14" s="12">
        <f>+'1- DATOS DEL PROYECTO'!$L$38</f>
        <v>181481.48148148149</v>
      </c>
      <c r="H14" s="12">
        <f t="shared" si="20"/>
        <v>65333333.333333336</v>
      </c>
      <c r="I14" s="10">
        <f t="shared" si="1"/>
        <v>392000000</v>
      </c>
      <c r="J14" s="5">
        <f>+F14*'2- INFRAESTRUCTURA'!$G$37</f>
        <v>24875555.555555567</v>
      </c>
      <c r="K14" s="6">
        <f t="shared" si="2"/>
        <v>149253333.3333334</v>
      </c>
      <c r="L14" s="12">
        <f>IF(C14=0,0,VLOOKUP(C14,'1- DATOS DEL PROYECTO'!$B$19:$F$26,3))</f>
        <v>157000000</v>
      </c>
      <c r="M14" s="6">
        <f t="shared" si="3"/>
        <v>942000000</v>
      </c>
      <c r="N14" s="14">
        <f t="shared" si="4"/>
        <v>247208888.8888889</v>
      </c>
      <c r="O14" s="6">
        <f t="shared" si="5"/>
        <v>1483253333.3333335</v>
      </c>
      <c r="P14" s="5">
        <f>'3- INDIRECTOS Y COSTOS  ADM'!$G$26/$O$24*N14</f>
        <v>16710915.268178588</v>
      </c>
      <c r="Q14" s="6">
        <f t="shared" si="6"/>
        <v>100265491.60907152</v>
      </c>
      <c r="R14" s="5">
        <f>'3- INDIRECTOS Y COSTOS  ADM'!$G$27/$O$24*N14</f>
        <v>9531617.4227354564</v>
      </c>
      <c r="S14" s="6">
        <f t="shared" si="7"/>
        <v>57189704.536412738</v>
      </c>
      <c r="T14" s="5">
        <f ca="1">+'5- COSTO FINANCIERO AFD'!N20</f>
        <v>22797383.698771652</v>
      </c>
      <c r="U14" s="6">
        <f t="shared" ca="1" si="8"/>
        <v>136784302.1926299</v>
      </c>
      <c r="V14" s="14">
        <f t="shared" ca="1" si="9"/>
        <v>296248805.27857459</v>
      </c>
      <c r="W14" s="16">
        <f t="shared" ca="1" si="10"/>
        <v>1777492831.6714475</v>
      </c>
      <c r="X14" s="3"/>
      <c r="Y14" s="65" t="str">
        <f t="shared" si="0"/>
        <v>Vivienda Modelo 8</v>
      </c>
      <c r="Z14" s="38" t="str">
        <f t="shared" si="11"/>
        <v>T4</v>
      </c>
      <c r="AA14" s="38">
        <f t="shared" si="12"/>
        <v>63</v>
      </c>
      <c r="AB14" s="188">
        <f t="shared" si="13"/>
        <v>6</v>
      </c>
      <c r="AC14" s="44">
        <f ca="1">+V14/(1-'3- INDIRECTOS Y COSTOS  ADM'!$J$31)</f>
        <v>348528006.21008778</v>
      </c>
      <c r="AD14" s="109">
        <v>348527584.402587</v>
      </c>
      <c r="AE14" s="19">
        <f t="shared" si="14"/>
        <v>2091165506.4155221</v>
      </c>
      <c r="AF14" s="71">
        <f ca="1">+'4-COSTOS DE TRANS Y FIDUCIA'!N15</f>
        <v>29100906.43773669</v>
      </c>
      <c r="AG14" s="224">
        <f t="shared" ca="1" si="15"/>
        <v>377628490.84032369</v>
      </c>
      <c r="AH14" s="19">
        <f t="shared" ca="1" si="16"/>
        <v>2265770945.0419421</v>
      </c>
      <c r="AI14" s="18">
        <f t="shared" ca="1" si="17"/>
        <v>52278779.124012411</v>
      </c>
      <c r="AJ14" s="19">
        <f t="shared" ca="1" si="18"/>
        <v>313672674.74407458</v>
      </c>
      <c r="AK14" s="20">
        <f t="shared" ca="1" si="19"/>
        <v>0.14999897128264256</v>
      </c>
    </row>
    <row r="15" spans="2:37">
      <c r="B15" s="65">
        <f>+'1- DATOS DEL PROYECTO'!B58</f>
        <v>0</v>
      </c>
      <c r="C15" s="38">
        <f>+'1- DATOS DEL PROYECTO'!C58</f>
        <v>0</v>
      </c>
      <c r="D15" s="38">
        <f>+'1- DATOS DEL PROYECTO'!H58</f>
        <v>0</v>
      </c>
      <c r="E15" s="188">
        <f>+'1- DATOS DEL PROYECTO'!E58</f>
        <v>0</v>
      </c>
      <c r="F15" s="36">
        <f>+'1- DATOS DEL PROYECTO'!F58</f>
        <v>0</v>
      </c>
      <c r="G15" s="12">
        <f>+'1- DATOS DEL PROYECTO'!$L$38</f>
        <v>181481.48148148149</v>
      </c>
      <c r="H15" s="12">
        <f t="shared" si="20"/>
        <v>0</v>
      </c>
      <c r="I15" s="10">
        <f t="shared" si="1"/>
        <v>0</v>
      </c>
      <c r="J15" s="5">
        <f>+F15*'2- INFRAESTRUCTURA'!$G$37</f>
        <v>0</v>
      </c>
      <c r="K15" s="6">
        <f t="shared" si="2"/>
        <v>0</v>
      </c>
      <c r="L15" s="12">
        <f>IF(C15=0,0,VLOOKUP(C15,'1- DATOS DEL PROYECTO'!$B$19:$F$26,3))</f>
        <v>0</v>
      </c>
      <c r="M15" s="6">
        <f t="shared" si="3"/>
        <v>0</v>
      </c>
      <c r="N15" s="14">
        <f t="shared" si="4"/>
        <v>0</v>
      </c>
      <c r="O15" s="6">
        <f t="shared" si="5"/>
        <v>0</v>
      </c>
      <c r="P15" s="5">
        <f>'3- INDIRECTOS Y COSTOS  ADM'!$G$26/$O$24*N15</f>
        <v>0</v>
      </c>
      <c r="Q15" s="6">
        <f t="shared" si="6"/>
        <v>0</v>
      </c>
      <c r="R15" s="5">
        <f>'3- INDIRECTOS Y COSTOS  ADM'!$G$27/$O$24*N15</f>
        <v>0</v>
      </c>
      <c r="S15" s="6">
        <f t="shared" si="7"/>
        <v>0</v>
      </c>
      <c r="T15" s="5">
        <f>+'5- COSTO FINANCIERO AFD'!N21</f>
        <v>0</v>
      </c>
      <c r="U15" s="6">
        <f t="shared" si="8"/>
        <v>0</v>
      </c>
      <c r="V15" s="14">
        <f t="shared" si="9"/>
        <v>0</v>
      </c>
      <c r="W15" s="16">
        <f t="shared" si="10"/>
        <v>0</v>
      </c>
      <c r="X15" s="3"/>
      <c r="Y15" s="65">
        <f t="shared" si="0"/>
        <v>0</v>
      </c>
      <c r="Z15" s="38">
        <f t="shared" si="11"/>
        <v>0</v>
      </c>
      <c r="AA15" s="38">
        <f t="shared" si="12"/>
        <v>0</v>
      </c>
      <c r="AB15" s="188">
        <f t="shared" si="13"/>
        <v>0</v>
      </c>
      <c r="AC15" s="44">
        <f>+V15/(1-'3- INDIRECTOS Y COSTOS  ADM'!$J$31)</f>
        <v>0</v>
      </c>
      <c r="AD15" s="109"/>
      <c r="AE15" s="19">
        <f t="shared" si="14"/>
        <v>0</v>
      </c>
      <c r="AF15" s="71">
        <f>+'4-COSTOS DE TRANS Y FIDUCIA'!N16</f>
        <v>0</v>
      </c>
      <c r="AG15" s="224">
        <f t="shared" si="15"/>
        <v>0</v>
      </c>
      <c r="AH15" s="19">
        <f t="shared" si="16"/>
        <v>0</v>
      </c>
      <c r="AI15" s="18">
        <f t="shared" si="17"/>
        <v>0</v>
      </c>
      <c r="AJ15" s="19">
        <f t="shared" si="18"/>
        <v>0</v>
      </c>
      <c r="AK15" s="20">
        <f t="shared" si="19"/>
        <v>0</v>
      </c>
    </row>
    <row r="16" spans="2:37">
      <c r="B16" s="65">
        <f>+'1- DATOS DEL PROYECTO'!B59</f>
        <v>0</v>
      </c>
      <c r="C16" s="38">
        <f>+'1- DATOS DEL PROYECTO'!C59</f>
        <v>0</v>
      </c>
      <c r="D16" s="38">
        <f>+'1- DATOS DEL PROYECTO'!H59</f>
        <v>0</v>
      </c>
      <c r="E16" s="188">
        <f>+'1- DATOS DEL PROYECTO'!E59</f>
        <v>0</v>
      </c>
      <c r="F16" s="36">
        <f>+'1- DATOS DEL PROYECTO'!F59</f>
        <v>0</v>
      </c>
      <c r="G16" s="12">
        <f>+'1- DATOS DEL PROYECTO'!$L$38</f>
        <v>181481.48148148149</v>
      </c>
      <c r="H16" s="12">
        <f t="shared" si="20"/>
        <v>0</v>
      </c>
      <c r="I16" s="10">
        <f t="shared" si="1"/>
        <v>0</v>
      </c>
      <c r="J16" s="5">
        <f>+F16*'2- INFRAESTRUCTURA'!$G$37</f>
        <v>0</v>
      </c>
      <c r="K16" s="6">
        <f t="shared" si="2"/>
        <v>0</v>
      </c>
      <c r="L16" s="12">
        <f>IF(C16=0,0,VLOOKUP(C16,'1- DATOS DEL PROYECTO'!$B$19:$F$26,3))</f>
        <v>0</v>
      </c>
      <c r="M16" s="6">
        <f t="shared" si="3"/>
        <v>0</v>
      </c>
      <c r="N16" s="14">
        <f t="shared" si="4"/>
        <v>0</v>
      </c>
      <c r="O16" s="6">
        <f t="shared" si="5"/>
        <v>0</v>
      </c>
      <c r="P16" s="5">
        <f>'3- INDIRECTOS Y COSTOS  ADM'!$G$26/$O$24*N16</f>
        <v>0</v>
      </c>
      <c r="Q16" s="6">
        <f t="shared" si="6"/>
        <v>0</v>
      </c>
      <c r="R16" s="5">
        <f>'3- INDIRECTOS Y COSTOS  ADM'!$G$27/$O$24*N16</f>
        <v>0</v>
      </c>
      <c r="S16" s="6">
        <f t="shared" si="7"/>
        <v>0</v>
      </c>
      <c r="T16" s="5">
        <f>+'5- COSTO FINANCIERO AFD'!N22</f>
        <v>0</v>
      </c>
      <c r="U16" s="6">
        <f t="shared" si="8"/>
        <v>0</v>
      </c>
      <c r="V16" s="14">
        <f t="shared" si="9"/>
        <v>0</v>
      </c>
      <c r="W16" s="16">
        <f t="shared" si="10"/>
        <v>0</v>
      </c>
      <c r="X16" s="3"/>
      <c r="Y16" s="65">
        <f t="shared" si="0"/>
        <v>0</v>
      </c>
      <c r="Z16" s="38">
        <f t="shared" si="11"/>
        <v>0</v>
      </c>
      <c r="AA16" s="38">
        <f t="shared" si="12"/>
        <v>0</v>
      </c>
      <c r="AB16" s="188">
        <f t="shared" si="13"/>
        <v>0</v>
      </c>
      <c r="AC16" s="14">
        <f>+V16/(1-'3- INDIRECTOS Y COSTOS  ADM'!$J$31)</f>
        <v>0</v>
      </c>
      <c r="AD16" s="109"/>
      <c r="AE16" s="19">
        <f t="shared" si="14"/>
        <v>0</v>
      </c>
      <c r="AF16" s="71">
        <f>+'4-COSTOS DE TRANS Y FIDUCIA'!N17</f>
        <v>0</v>
      </c>
      <c r="AG16" s="224">
        <f t="shared" si="15"/>
        <v>0</v>
      </c>
      <c r="AH16" s="19">
        <f t="shared" si="16"/>
        <v>0</v>
      </c>
      <c r="AI16" s="18">
        <f t="shared" si="17"/>
        <v>0</v>
      </c>
      <c r="AJ16" s="19">
        <f t="shared" si="18"/>
        <v>0</v>
      </c>
      <c r="AK16" s="20">
        <f t="shared" si="19"/>
        <v>0</v>
      </c>
    </row>
    <row r="17" spans="2:38">
      <c r="B17" s="65">
        <f>+'1- DATOS DEL PROYECTO'!B60</f>
        <v>0</v>
      </c>
      <c r="C17" s="38">
        <f>+'1- DATOS DEL PROYECTO'!C60</f>
        <v>0</v>
      </c>
      <c r="D17" s="38">
        <f>+'1- DATOS DEL PROYECTO'!H60</f>
        <v>0</v>
      </c>
      <c r="E17" s="188">
        <f>+'1- DATOS DEL PROYECTO'!E60</f>
        <v>0</v>
      </c>
      <c r="F17" s="36">
        <f>+'1- DATOS DEL PROYECTO'!F60</f>
        <v>0</v>
      </c>
      <c r="G17" s="12">
        <f>+'1- DATOS DEL PROYECTO'!$L$38</f>
        <v>181481.48148148149</v>
      </c>
      <c r="H17" s="12">
        <f t="shared" si="20"/>
        <v>0</v>
      </c>
      <c r="I17" s="10">
        <f t="shared" si="1"/>
        <v>0</v>
      </c>
      <c r="J17" s="5">
        <f>+F17*'2- INFRAESTRUCTURA'!$G$37</f>
        <v>0</v>
      </c>
      <c r="K17" s="6">
        <f t="shared" si="2"/>
        <v>0</v>
      </c>
      <c r="L17" s="12">
        <f>IF(C17=0,0,VLOOKUP(C17,'1- DATOS DEL PROYECTO'!$B$19:$F$26,3))</f>
        <v>0</v>
      </c>
      <c r="M17" s="6">
        <f t="shared" si="3"/>
        <v>0</v>
      </c>
      <c r="N17" s="14">
        <f t="shared" si="4"/>
        <v>0</v>
      </c>
      <c r="O17" s="6">
        <f t="shared" si="5"/>
        <v>0</v>
      </c>
      <c r="P17" s="5">
        <f>'3- INDIRECTOS Y COSTOS  ADM'!$G$26/$O$24*N17</f>
        <v>0</v>
      </c>
      <c r="Q17" s="6">
        <f t="shared" si="6"/>
        <v>0</v>
      </c>
      <c r="R17" s="5">
        <f>'3- INDIRECTOS Y COSTOS  ADM'!$G$27/$O$24*N17</f>
        <v>0</v>
      </c>
      <c r="S17" s="6">
        <f t="shared" si="7"/>
        <v>0</v>
      </c>
      <c r="T17" s="5">
        <f>+'5- COSTO FINANCIERO AFD'!N23</f>
        <v>0</v>
      </c>
      <c r="U17" s="6">
        <f t="shared" si="8"/>
        <v>0</v>
      </c>
      <c r="V17" s="14">
        <f t="shared" si="9"/>
        <v>0</v>
      </c>
      <c r="W17" s="16">
        <f t="shared" si="10"/>
        <v>0</v>
      </c>
      <c r="X17" s="3"/>
      <c r="Y17" s="65">
        <f t="shared" si="0"/>
        <v>0</v>
      </c>
      <c r="Z17" s="38">
        <f t="shared" si="11"/>
        <v>0</v>
      </c>
      <c r="AA17" s="38">
        <f t="shared" si="12"/>
        <v>0</v>
      </c>
      <c r="AB17" s="188">
        <f t="shared" si="13"/>
        <v>0</v>
      </c>
      <c r="AC17" s="14">
        <f>+V17/(1-'3- INDIRECTOS Y COSTOS  ADM'!$J$31)</f>
        <v>0</v>
      </c>
      <c r="AD17" s="109"/>
      <c r="AE17" s="19">
        <f t="shared" si="14"/>
        <v>0</v>
      </c>
      <c r="AF17" s="71">
        <f>+'4-COSTOS DE TRANS Y FIDUCIA'!N18</f>
        <v>0</v>
      </c>
      <c r="AG17" s="224">
        <f t="shared" si="15"/>
        <v>0</v>
      </c>
      <c r="AH17" s="19">
        <f t="shared" si="16"/>
        <v>0</v>
      </c>
      <c r="AI17" s="18">
        <f t="shared" si="17"/>
        <v>0</v>
      </c>
      <c r="AJ17" s="19">
        <f t="shared" si="18"/>
        <v>0</v>
      </c>
      <c r="AK17" s="20">
        <f t="shared" si="19"/>
        <v>0</v>
      </c>
    </row>
    <row r="18" spans="2:38">
      <c r="B18" s="65">
        <f>+'1- DATOS DEL PROYECTO'!B61</f>
        <v>0</v>
      </c>
      <c r="C18" s="38">
        <f>+'1- DATOS DEL PROYECTO'!C61</f>
        <v>0</v>
      </c>
      <c r="D18" s="38">
        <f>+'1- DATOS DEL PROYECTO'!H61</f>
        <v>0</v>
      </c>
      <c r="E18" s="188">
        <f>+'1- DATOS DEL PROYECTO'!E61</f>
        <v>0</v>
      </c>
      <c r="F18" s="36">
        <f>+'1- DATOS DEL PROYECTO'!F61</f>
        <v>0</v>
      </c>
      <c r="G18" s="12">
        <f>+'1- DATOS DEL PROYECTO'!$L$38</f>
        <v>181481.48148148149</v>
      </c>
      <c r="H18" s="12">
        <f t="shared" ref="H18:H22" si="21">+F18*G18</f>
        <v>0</v>
      </c>
      <c r="I18" s="10">
        <f t="shared" si="1"/>
        <v>0</v>
      </c>
      <c r="J18" s="5">
        <f>+F18*'2- INFRAESTRUCTURA'!$G$37</f>
        <v>0</v>
      </c>
      <c r="K18" s="6">
        <f t="shared" si="2"/>
        <v>0</v>
      </c>
      <c r="L18" s="12">
        <f>IF(C18=0,0,VLOOKUP(C18,'1- DATOS DEL PROYECTO'!$B$19:$F$26,3))</f>
        <v>0</v>
      </c>
      <c r="M18" s="6">
        <f t="shared" si="3"/>
        <v>0</v>
      </c>
      <c r="N18" s="14">
        <f t="shared" si="4"/>
        <v>0</v>
      </c>
      <c r="O18" s="6">
        <f t="shared" si="5"/>
        <v>0</v>
      </c>
      <c r="P18" s="5">
        <f>'3- INDIRECTOS Y COSTOS  ADM'!$G$26/$O$24*N18</f>
        <v>0</v>
      </c>
      <c r="Q18" s="6">
        <f t="shared" si="6"/>
        <v>0</v>
      </c>
      <c r="R18" s="5">
        <f>'3- INDIRECTOS Y COSTOS  ADM'!$G$27/$O$24*N18</f>
        <v>0</v>
      </c>
      <c r="S18" s="6">
        <f t="shared" si="7"/>
        <v>0</v>
      </c>
      <c r="T18" s="5">
        <f>+'5- COSTO FINANCIERO AFD'!N24</f>
        <v>0</v>
      </c>
      <c r="U18" s="6">
        <f t="shared" si="8"/>
        <v>0</v>
      </c>
      <c r="V18" s="14">
        <f t="shared" si="9"/>
        <v>0</v>
      </c>
      <c r="W18" s="16">
        <f t="shared" si="10"/>
        <v>0</v>
      </c>
      <c r="X18" s="3"/>
      <c r="Y18" s="65">
        <f t="shared" si="0"/>
        <v>0</v>
      </c>
      <c r="Z18" s="38">
        <f t="shared" si="11"/>
        <v>0</v>
      </c>
      <c r="AA18" s="38">
        <f t="shared" si="12"/>
        <v>0</v>
      </c>
      <c r="AB18" s="188">
        <f t="shared" si="13"/>
        <v>0</v>
      </c>
      <c r="AC18" s="44">
        <f>+V18/(1-'3- INDIRECTOS Y COSTOS  ADM'!$J$31)</f>
        <v>0</v>
      </c>
      <c r="AD18" s="109"/>
      <c r="AE18" s="19">
        <f t="shared" si="14"/>
        <v>0</v>
      </c>
      <c r="AF18" s="71">
        <f>+'4-COSTOS DE TRANS Y FIDUCIA'!N19</f>
        <v>0</v>
      </c>
      <c r="AG18" s="224">
        <f t="shared" si="15"/>
        <v>0</v>
      </c>
      <c r="AH18" s="19">
        <f t="shared" si="16"/>
        <v>0</v>
      </c>
      <c r="AI18" s="18">
        <f t="shared" si="17"/>
        <v>0</v>
      </c>
      <c r="AJ18" s="19">
        <f t="shared" si="18"/>
        <v>0</v>
      </c>
      <c r="AK18" s="20">
        <f t="shared" si="19"/>
        <v>0</v>
      </c>
    </row>
    <row r="19" spans="2:38">
      <c r="B19" s="65">
        <f>+'1- DATOS DEL PROYECTO'!B62</f>
        <v>0</v>
      </c>
      <c r="C19" s="38">
        <f>+'1- DATOS DEL PROYECTO'!C62</f>
        <v>0</v>
      </c>
      <c r="D19" s="38">
        <f>+'1- DATOS DEL PROYECTO'!H62</f>
        <v>0</v>
      </c>
      <c r="E19" s="188">
        <f>+'1- DATOS DEL PROYECTO'!E62</f>
        <v>0</v>
      </c>
      <c r="F19" s="36">
        <f>+'1- DATOS DEL PROYECTO'!F62</f>
        <v>0</v>
      </c>
      <c r="G19" s="12">
        <f>+'1- DATOS DEL PROYECTO'!$L$38</f>
        <v>181481.48148148149</v>
      </c>
      <c r="H19" s="12">
        <f t="shared" si="21"/>
        <v>0</v>
      </c>
      <c r="I19" s="10">
        <f t="shared" si="1"/>
        <v>0</v>
      </c>
      <c r="J19" s="5">
        <f>+F19*'2- INFRAESTRUCTURA'!$G$37</f>
        <v>0</v>
      </c>
      <c r="K19" s="6">
        <f t="shared" si="2"/>
        <v>0</v>
      </c>
      <c r="L19" s="12">
        <f>IF(C19=0,0,VLOOKUP(C19,'1- DATOS DEL PROYECTO'!$B$19:$F$26,3))</f>
        <v>0</v>
      </c>
      <c r="M19" s="6">
        <f t="shared" si="3"/>
        <v>0</v>
      </c>
      <c r="N19" s="14">
        <f t="shared" si="4"/>
        <v>0</v>
      </c>
      <c r="O19" s="6">
        <f t="shared" si="5"/>
        <v>0</v>
      </c>
      <c r="P19" s="5">
        <f>'3- INDIRECTOS Y COSTOS  ADM'!$G$26/$O$24*N19</f>
        <v>0</v>
      </c>
      <c r="Q19" s="6">
        <f t="shared" si="6"/>
        <v>0</v>
      </c>
      <c r="R19" s="5">
        <f>'3- INDIRECTOS Y COSTOS  ADM'!$G$27/$O$24*N19</f>
        <v>0</v>
      </c>
      <c r="S19" s="6">
        <f t="shared" si="7"/>
        <v>0</v>
      </c>
      <c r="T19" s="5">
        <f>+'5- COSTO FINANCIERO AFD'!N25</f>
        <v>0</v>
      </c>
      <c r="U19" s="6">
        <f t="shared" si="8"/>
        <v>0</v>
      </c>
      <c r="V19" s="14">
        <f t="shared" si="9"/>
        <v>0</v>
      </c>
      <c r="W19" s="16">
        <f t="shared" si="10"/>
        <v>0</v>
      </c>
      <c r="X19" s="3"/>
      <c r="Y19" s="65">
        <f t="shared" si="0"/>
        <v>0</v>
      </c>
      <c r="Z19" s="38">
        <f t="shared" si="11"/>
        <v>0</v>
      </c>
      <c r="AA19" s="38">
        <f t="shared" si="12"/>
        <v>0</v>
      </c>
      <c r="AB19" s="188">
        <f t="shared" si="13"/>
        <v>0</v>
      </c>
      <c r="AC19" s="14">
        <f>+V19/(1-'3- INDIRECTOS Y COSTOS  ADM'!$J$31)</f>
        <v>0</v>
      </c>
      <c r="AD19" s="109"/>
      <c r="AE19" s="19">
        <f t="shared" si="14"/>
        <v>0</v>
      </c>
      <c r="AF19" s="71">
        <f>+'4-COSTOS DE TRANS Y FIDUCIA'!N20</f>
        <v>0</v>
      </c>
      <c r="AG19" s="224">
        <f t="shared" si="15"/>
        <v>0</v>
      </c>
      <c r="AH19" s="19">
        <f t="shared" si="16"/>
        <v>0</v>
      </c>
      <c r="AI19" s="18">
        <f t="shared" si="17"/>
        <v>0</v>
      </c>
      <c r="AJ19" s="19">
        <f t="shared" si="18"/>
        <v>0</v>
      </c>
      <c r="AK19" s="20">
        <f t="shared" si="19"/>
        <v>0</v>
      </c>
    </row>
    <row r="20" spans="2:38">
      <c r="B20" s="65">
        <f>+'1- DATOS DEL PROYECTO'!B63</f>
        <v>0</v>
      </c>
      <c r="C20" s="38">
        <f>+'1- DATOS DEL PROYECTO'!C63</f>
        <v>0</v>
      </c>
      <c r="D20" s="38">
        <f>+'1- DATOS DEL PROYECTO'!H63</f>
        <v>0</v>
      </c>
      <c r="E20" s="188">
        <f>+'1- DATOS DEL PROYECTO'!E63</f>
        <v>0</v>
      </c>
      <c r="F20" s="36">
        <f>+'1- DATOS DEL PROYECTO'!F63</f>
        <v>0</v>
      </c>
      <c r="G20" s="12">
        <f>+'1- DATOS DEL PROYECTO'!$L$38</f>
        <v>181481.48148148149</v>
      </c>
      <c r="H20" s="12">
        <f t="shared" si="21"/>
        <v>0</v>
      </c>
      <c r="I20" s="10">
        <f t="shared" si="1"/>
        <v>0</v>
      </c>
      <c r="J20" s="5">
        <f>+F20*'2- INFRAESTRUCTURA'!$G$37</f>
        <v>0</v>
      </c>
      <c r="K20" s="6">
        <f t="shared" si="2"/>
        <v>0</v>
      </c>
      <c r="L20" s="12">
        <f>IF(C20=0,0,VLOOKUP(C20,'1- DATOS DEL PROYECTO'!$B$19:$F$26,3))</f>
        <v>0</v>
      </c>
      <c r="M20" s="6">
        <f t="shared" si="3"/>
        <v>0</v>
      </c>
      <c r="N20" s="14">
        <f t="shared" si="4"/>
        <v>0</v>
      </c>
      <c r="O20" s="6">
        <f t="shared" si="5"/>
        <v>0</v>
      </c>
      <c r="P20" s="5">
        <f>'3- INDIRECTOS Y COSTOS  ADM'!$G$26/$O$24*N20</f>
        <v>0</v>
      </c>
      <c r="Q20" s="6">
        <f t="shared" si="6"/>
        <v>0</v>
      </c>
      <c r="R20" s="5">
        <f>'3- INDIRECTOS Y COSTOS  ADM'!$G$27/$O$24*N20</f>
        <v>0</v>
      </c>
      <c r="S20" s="6">
        <f t="shared" si="7"/>
        <v>0</v>
      </c>
      <c r="T20" s="5">
        <f>+'5- COSTO FINANCIERO AFD'!N30</f>
        <v>0</v>
      </c>
      <c r="U20" s="6">
        <f t="shared" si="8"/>
        <v>0</v>
      </c>
      <c r="V20" s="14">
        <f t="shared" si="9"/>
        <v>0</v>
      </c>
      <c r="W20" s="16">
        <f t="shared" si="10"/>
        <v>0</v>
      </c>
      <c r="X20" s="3"/>
      <c r="Y20" s="65">
        <f t="shared" si="0"/>
        <v>0</v>
      </c>
      <c r="Z20" s="38">
        <f t="shared" si="11"/>
        <v>0</v>
      </c>
      <c r="AA20" s="38">
        <f t="shared" si="12"/>
        <v>0</v>
      </c>
      <c r="AB20" s="188">
        <f t="shared" si="13"/>
        <v>0</v>
      </c>
      <c r="AC20" s="14">
        <f>+V20/(1-'3- INDIRECTOS Y COSTOS  ADM'!$J$31)</f>
        <v>0</v>
      </c>
      <c r="AD20" s="109"/>
      <c r="AE20" s="19">
        <f t="shared" si="14"/>
        <v>0</v>
      </c>
      <c r="AF20" s="71">
        <f>+'4-COSTOS DE TRANS Y FIDUCIA'!N21</f>
        <v>0</v>
      </c>
      <c r="AG20" s="224">
        <f t="shared" si="15"/>
        <v>0</v>
      </c>
      <c r="AH20" s="19">
        <f t="shared" si="16"/>
        <v>0</v>
      </c>
      <c r="AI20" s="18">
        <f t="shared" si="17"/>
        <v>0</v>
      </c>
      <c r="AJ20" s="19">
        <f t="shared" si="18"/>
        <v>0</v>
      </c>
      <c r="AK20" s="20">
        <f t="shared" si="19"/>
        <v>0</v>
      </c>
    </row>
    <row r="21" spans="2:38">
      <c r="B21" s="65">
        <f>+'1- DATOS DEL PROYECTO'!B64</f>
        <v>0</v>
      </c>
      <c r="C21" s="38">
        <f>+'1- DATOS DEL PROYECTO'!C64</f>
        <v>0</v>
      </c>
      <c r="D21" s="38">
        <f>+'1- DATOS DEL PROYECTO'!H64</f>
        <v>0</v>
      </c>
      <c r="E21" s="188">
        <f>+'1- DATOS DEL PROYECTO'!E64</f>
        <v>0</v>
      </c>
      <c r="F21" s="36">
        <f>+'1- DATOS DEL PROYECTO'!F64</f>
        <v>0</v>
      </c>
      <c r="G21" s="12">
        <f>+'1- DATOS DEL PROYECTO'!$L$38</f>
        <v>181481.48148148149</v>
      </c>
      <c r="H21" s="12">
        <f t="shared" si="21"/>
        <v>0</v>
      </c>
      <c r="I21" s="10">
        <f t="shared" si="1"/>
        <v>0</v>
      </c>
      <c r="J21" s="5">
        <f>+F21*'2- INFRAESTRUCTURA'!$G$37</f>
        <v>0</v>
      </c>
      <c r="K21" s="6">
        <f t="shared" si="2"/>
        <v>0</v>
      </c>
      <c r="L21" s="12">
        <f>IF(C21=0,0,VLOOKUP(C21,'1- DATOS DEL PROYECTO'!$B$19:$F$26,3))</f>
        <v>0</v>
      </c>
      <c r="M21" s="6">
        <f t="shared" si="3"/>
        <v>0</v>
      </c>
      <c r="N21" s="14">
        <f t="shared" si="4"/>
        <v>0</v>
      </c>
      <c r="O21" s="6">
        <f t="shared" si="5"/>
        <v>0</v>
      </c>
      <c r="P21" s="5">
        <f>'3- INDIRECTOS Y COSTOS  ADM'!$G$26/$O$24*N21</f>
        <v>0</v>
      </c>
      <c r="Q21" s="6">
        <f t="shared" si="6"/>
        <v>0</v>
      </c>
      <c r="R21" s="5">
        <f>'3- INDIRECTOS Y COSTOS  ADM'!$G$27/$O$24*N21</f>
        <v>0</v>
      </c>
      <c r="S21" s="6">
        <f t="shared" si="7"/>
        <v>0</v>
      </c>
      <c r="T21" s="5">
        <f>+'5- COSTO FINANCIERO AFD'!N32</f>
        <v>0</v>
      </c>
      <c r="U21" s="6">
        <f t="shared" si="8"/>
        <v>0</v>
      </c>
      <c r="V21" s="14">
        <f t="shared" si="9"/>
        <v>0</v>
      </c>
      <c r="W21" s="16">
        <f t="shared" si="10"/>
        <v>0</v>
      </c>
      <c r="X21" s="3"/>
      <c r="Y21" s="65">
        <f t="shared" si="0"/>
        <v>0</v>
      </c>
      <c r="Z21" s="38">
        <f t="shared" si="11"/>
        <v>0</v>
      </c>
      <c r="AA21" s="38">
        <f t="shared" si="12"/>
        <v>0</v>
      </c>
      <c r="AB21" s="188">
        <f t="shared" si="13"/>
        <v>0</v>
      </c>
      <c r="AC21" s="44">
        <f>+V21/(1-'3- INDIRECTOS Y COSTOS  ADM'!$J$31)</f>
        <v>0</v>
      </c>
      <c r="AD21" s="109"/>
      <c r="AE21" s="19">
        <f t="shared" si="14"/>
        <v>0</v>
      </c>
      <c r="AF21" s="71">
        <f>+'4-COSTOS DE TRANS Y FIDUCIA'!N22</f>
        <v>0</v>
      </c>
      <c r="AG21" s="224">
        <f t="shared" si="15"/>
        <v>0</v>
      </c>
      <c r="AH21" s="19">
        <f t="shared" si="16"/>
        <v>0</v>
      </c>
      <c r="AI21" s="18">
        <f t="shared" si="17"/>
        <v>0</v>
      </c>
      <c r="AJ21" s="19">
        <f t="shared" si="18"/>
        <v>0</v>
      </c>
      <c r="AK21" s="20">
        <f t="shared" si="19"/>
        <v>0</v>
      </c>
    </row>
    <row r="22" spans="2:38">
      <c r="B22" s="65">
        <f>+'1- DATOS DEL PROYECTO'!B65</f>
        <v>0</v>
      </c>
      <c r="C22" s="38">
        <f>+'1- DATOS DEL PROYECTO'!C65</f>
        <v>0</v>
      </c>
      <c r="D22" s="38">
        <f>+'1- DATOS DEL PROYECTO'!H65</f>
        <v>0</v>
      </c>
      <c r="E22" s="188">
        <f>+'1- DATOS DEL PROYECTO'!E65</f>
        <v>0</v>
      </c>
      <c r="F22" s="36">
        <f>+'1- DATOS DEL PROYECTO'!F65</f>
        <v>0</v>
      </c>
      <c r="G22" s="12">
        <f>+'1- DATOS DEL PROYECTO'!$L$38</f>
        <v>181481.48148148149</v>
      </c>
      <c r="H22" s="12">
        <f t="shared" si="21"/>
        <v>0</v>
      </c>
      <c r="I22" s="10">
        <f t="shared" si="1"/>
        <v>0</v>
      </c>
      <c r="J22" s="5">
        <f>+F22*'2- INFRAESTRUCTURA'!$G$37</f>
        <v>0</v>
      </c>
      <c r="K22" s="6">
        <f t="shared" si="2"/>
        <v>0</v>
      </c>
      <c r="L22" s="12">
        <f>IF(C22=0,0,VLOOKUP(C22,'1- DATOS DEL PROYECTO'!$B$19:$F$26,3))</f>
        <v>0</v>
      </c>
      <c r="M22" s="6">
        <f t="shared" si="3"/>
        <v>0</v>
      </c>
      <c r="N22" s="14">
        <f t="shared" si="4"/>
        <v>0</v>
      </c>
      <c r="O22" s="6">
        <f t="shared" si="5"/>
        <v>0</v>
      </c>
      <c r="P22" s="5">
        <f>'3- INDIRECTOS Y COSTOS  ADM'!$G$26/$O$24*N22</f>
        <v>0</v>
      </c>
      <c r="Q22" s="6">
        <f t="shared" si="6"/>
        <v>0</v>
      </c>
      <c r="R22" s="5">
        <f>'3- INDIRECTOS Y COSTOS  ADM'!$G$27/$O$24*N22</f>
        <v>0</v>
      </c>
      <c r="S22" s="6">
        <f t="shared" si="7"/>
        <v>0</v>
      </c>
      <c r="T22" s="5">
        <f>+'5- COSTO FINANCIERO AFD'!N33</f>
        <v>0</v>
      </c>
      <c r="U22" s="6">
        <f t="shared" si="8"/>
        <v>0</v>
      </c>
      <c r="V22" s="14">
        <f t="shared" si="9"/>
        <v>0</v>
      </c>
      <c r="W22" s="16">
        <f t="shared" si="10"/>
        <v>0</v>
      </c>
      <c r="X22" s="3"/>
      <c r="Y22" s="65">
        <f t="shared" si="0"/>
        <v>0</v>
      </c>
      <c r="Z22" s="38">
        <f t="shared" si="11"/>
        <v>0</v>
      </c>
      <c r="AA22" s="38">
        <f t="shared" si="12"/>
        <v>0</v>
      </c>
      <c r="AB22" s="188">
        <f t="shared" si="13"/>
        <v>0</v>
      </c>
      <c r="AC22" s="14">
        <f>+V22/(1-'3- INDIRECTOS Y COSTOS  ADM'!$J$31)</f>
        <v>0</v>
      </c>
      <c r="AD22" s="109"/>
      <c r="AE22" s="19">
        <f t="shared" si="14"/>
        <v>0</v>
      </c>
      <c r="AF22" s="71">
        <f>+'4-COSTOS DE TRANS Y FIDUCIA'!N23</f>
        <v>0</v>
      </c>
      <c r="AG22" s="224">
        <f t="shared" si="15"/>
        <v>0</v>
      </c>
      <c r="AH22" s="19">
        <f t="shared" si="16"/>
        <v>0</v>
      </c>
      <c r="AI22" s="18">
        <f t="shared" si="17"/>
        <v>0</v>
      </c>
      <c r="AJ22" s="19">
        <f t="shared" si="18"/>
        <v>0</v>
      </c>
      <c r="AK22" s="20">
        <f t="shared" si="19"/>
        <v>0</v>
      </c>
    </row>
    <row r="23" spans="2:38" ht="15.75" thickBot="1">
      <c r="B23" s="4"/>
      <c r="C23" s="39"/>
      <c r="D23" s="39"/>
      <c r="E23" s="56"/>
      <c r="F23" s="37"/>
      <c r="G23" s="13"/>
      <c r="H23" s="13"/>
      <c r="I23" s="11"/>
      <c r="J23" s="7"/>
      <c r="K23" s="9"/>
      <c r="L23" s="13"/>
      <c r="M23" s="8"/>
      <c r="N23" s="15"/>
      <c r="O23" s="8"/>
      <c r="P23" s="7"/>
      <c r="Q23" s="8"/>
      <c r="R23" s="7"/>
      <c r="S23" s="8"/>
      <c r="T23" s="7"/>
      <c r="U23" s="8"/>
      <c r="V23" s="15"/>
      <c r="W23" s="17"/>
      <c r="X23" s="3"/>
      <c r="Y23" s="66"/>
      <c r="Z23" s="39"/>
      <c r="AA23" s="39"/>
      <c r="AB23" s="56"/>
      <c r="AC23" s="15"/>
      <c r="AD23" s="110"/>
      <c r="AE23" s="141"/>
      <c r="AF23" s="71"/>
      <c r="AG23" s="226">
        <f t="shared" si="15"/>
        <v>0</v>
      </c>
      <c r="AH23" s="19"/>
      <c r="AI23" s="21"/>
      <c r="AJ23" s="22"/>
      <c r="AK23" s="33"/>
    </row>
    <row r="24" spans="2:38" ht="15.75" thickBot="1">
      <c r="B24" s="191" t="s">
        <v>25</v>
      </c>
      <c r="C24" s="192"/>
      <c r="D24" s="192"/>
      <c r="E24" s="193">
        <f>SUM(E7:E23)</f>
        <v>50</v>
      </c>
      <c r="F24" s="191"/>
      <c r="G24" s="192"/>
      <c r="H24" s="192"/>
      <c r="I24" s="194">
        <f>SUM(I7:I23)</f>
        <v>2450000000</v>
      </c>
      <c r="J24" s="191"/>
      <c r="K24" s="195">
        <f>SUM(K7:K23)</f>
        <v>932833333.33333361</v>
      </c>
      <c r="L24" s="196">
        <f>+M24/E24</f>
        <v>133920000</v>
      </c>
      <c r="M24" s="195">
        <f>SUM(M7:M23)</f>
        <v>6696000000</v>
      </c>
      <c r="N24" s="191"/>
      <c r="O24" s="195">
        <f>SUM(O7:O23)</f>
        <v>10078833333.333334</v>
      </c>
      <c r="P24" s="197"/>
      <c r="Q24" s="195">
        <f>SUM(Q7:Q23)</f>
        <v>681312595.96870208</v>
      </c>
      <c r="R24" s="197"/>
      <c r="S24" s="195">
        <f>SUM(S7:S23)</f>
        <v>388608936.48539329</v>
      </c>
      <c r="T24" s="197"/>
      <c r="U24" s="195">
        <f ca="1">SUM(U7:U23)</f>
        <v>937249348.34074891</v>
      </c>
      <c r="V24" s="198" t="s">
        <v>91</v>
      </c>
      <c r="W24" s="195">
        <f ca="1">SUM(W7:W23)</f>
        <v>12086004214.128178</v>
      </c>
      <c r="Y24" s="609" t="s">
        <v>91</v>
      </c>
      <c r="Z24" s="610"/>
      <c r="AA24" s="610"/>
      <c r="AB24" s="610"/>
      <c r="AC24" s="195">
        <f ca="1">SUMPRODUCT(AC7:AC23,E7:E23)</f>
        <v>14218828487.209621</v>
      </c>
      <c r="AD24" s="199"/>
      <c r="AE24" s="195">
        <f>SUM(AE7:AE23)</f>
        <v>14218811434.86305</v>
      </c>
      <c r="AF24" s="209">
        <f ca="1">SUMPRODUCT($AF$7:$AF$23,$E$7:$E$23)</f>
        <v>1306305904.5474391</v>
      </c>
      <c r="AG24" s="199"/>
      <c r="AH24" s="195">
        <f ca="1">SUM(AH7:AH23)</f>
        <v>15525117339.410488</v>
      </c>
      <c r="AI24" s="198" t="s">
        <v>93</v>
      </c>
      <c r="AJ24" s="195">
        <f ca="1">SUM(AJ7:AJ23)</f>
        <v>2132807220.7348723</v>
      </c>
      <c r="AK24" s="616">
        <f ca="1">+AJ24/AE24</f>
        <v>0.1499989806113787</v>
      </c>
      <c r="AL24" s="72"/>
    </row>
    <row r="25" spans="2:38" ht="15.75" thickBot="1">
      <c r="B25" s="198" t="s">
        <v>122</v>
      </c>
      <c r="C25" s="199"/>
      <c r="D25" s="199"/>
      <c r="E25" s="200">
        <f>SUMPRODUCT(D7:D23,E7:E23)</f>
        <v>2536</v>
      </c>
      <c r="F25" s="198" t="s">
        <v>90</v>
      </c>
      <c r="G25" s="192"/>
      <c r="H25" s="192"/>
      <c r="I25" s="201">
        <f ca="1">+I24/$W$24</f>
        <v>0.20271381315058812</v>
      </c>
      <c r="J25" s="202"/>
      <c r="K25" s="201">
        <f ca="1">+K24/$W$24</f>
        <v>7.7182939605703535E-2</v>
      </c>
      <c r="L25" s="202"/>
      <c r="M25" s="201">
        <f ca="1">+M24/$W$24</f>
        <v>0.554029262390342</v>
      </c>
      <c r="N25" s="202"/>
      <c r="O25" s="201">
        <f ca="1">+O24/$W$24</f>
        <v>0.83392601514663378</v>
      </c>
      <c r="P25" s="191"/>
      <c r="Q25" s="201">
        <f ca="1">+Q24/$W$24</f>
        <v>5.6372030316874128E-2</v>
      </c>
      <c r="R25" s="191"/>
      <c r="S25" s="201">
        <f ca="1">+S24/$W$24</f>
        <v>3.2153632383407668E-2</v>
      </c>
      <c r="T25" s="191"/>
      <c r="U25" s="201">
        <f ca="1">+U24/$W$24</f>
        <v>7.7548322153084506E-2</v>
      </c>
      <c r="V25" s="198" t="s">
        <v>92</v>
      </c>
      <c r="W25" s="195">
        <f ca="1">+W24/'1- DATOS DEL PROYECTO'!C8</f>
        <v>1655617.015633997</v>
      </c>
      <c r="Y25" s="611" t="s">
        <v>94</v>
      </c>
      <c r="Z25" s="545"/>
      <c r="AA25" s="545"/>
      <c r="AB25" s="545"/>
      <c r="AC25" s="280" t="s">
        <v>237</v>
      </c>
      <c r="AD25" s="195">
        <f ca="1">+AE24-AC24</f>
        <v>-17052.346570968628</v>
      </c>
      <c r="AE25" s="195">
        <f>+$AE$24/$E$24</f>
        <v>284376228.69726104</v>
      </c>
      <c r="AF25" s="296">
        <f ca="1">+AF24/AH24</f>
        <v>8.4141451300428077E-2</v>
      </c>
      <c r="AG25" s="199"/>
      <c r="AH25" s="195">
        <f ca="1">+AH24/E24</f>
        <v>310502346.78820974</v>
      </c>
      <c r="AI25" s="198" t="s">
        <v>94</v>
      </c>
      <c r="AJ25" s="195">
        <f ca="1">+$AJ$24/$E$24</f>
        <v>42656144.414697446</v>
      </c>
      <c r="AK25" s="617"/>
      <c r="AL25" s="73"/>
    </row>
    <row r="26" spans="2:38" ht="15.75" thickBot="1">
      <c r="B26" s="198"/>
      <c r="C26" s="199"/>
      <c r="D26" s="199"/>
      <c r="E26" s="203"/>
      <c r="F26" s="198" t="s">
        <v>248</v>
      </c>
      <c r="G26" s="192"/>
      <c r="H26" s="192"/>
      <c r="I26" s="201">
        <f>+I24/$AE$24</f>
        <v>0.17230694782215439</v>
      </c>
      <c r="J26" s="202"/>
      <c r="K26" s="201">
        <f>+K24/$AE$24</f>
        <v>6.5605577344258398E-2</v>
      </c>
      <c r="L26" s="202"/>
      <c r="M26" s="201">
        <f>+M24/$AE$24</f>
        <v>0.47092543780291668</v>
      </c>
      <c r="N26" s="202"/>
      <c r="O26" s="201">
        <f>+O24/$AE$24</f>
        <v>0.70883796296932955</v>
      </c>
      <c r="P26" s="191"/>
      <c r="Q26" s="201">
        <f>+Q24/$AE$24</f>
        <v>4.7916283234349273E-2</v>
      </c>
      <c r="R26" s="191"/>
      <c r="S26" s="201">
        <f>+S24/$AE$24</f>
        <v>2.73306203029435E-2</v>
      </c>
      <c r="T26" s="191"/>
      <c r="U26" s="201">
        <f ca="1">+U24/$AE$24</f>
        <v>6.5916152881999035E-2</v>
      </c>
      <c r="V26" s="198"/>
      <c r="W26" s="204">
        <f ca="1">+W24/$AE$24</f>
        <v>0.85000101938862127</v>
      </c>
    </row>
    <row r="27" spans="2:38" ht="15.75" thickBot="1">
      <c r="B27" s="198"/>
      <c r="C27" s="199"/>
      <c r="D27" s="199"/>
      <c r="E27" s="203"/>
      <c r="F27" s="198" t="s">
        <v>249</v>
      </c>
      <c r="G27" s="192"/>
      <c r="H27" s="192"/>
      <c r="I27" s="201">
        <f ca="1">+I24/$AH$24</f>
        <v>0.15780879116325122</v>
      </c>
      <c r="J27" s="202"/>
      <c r="K27" s="201">
        <f ca="1">+K24/$AH$24</f>
        <v>6.0085428853110023E-2</v>
      </c>
      <c r="L27" s="202"/>
      <c r="M27" s="201">
        <f ca="1">+M24/$AH$24</f>
        <v>0.43130108801188982</v>
      </c>
      <c r="N27" s="202"/>
      <c r="O27" s="201">
        <f ca="1">+O24/$AH$24</f>
        <v>0.64919530802825109</v>
      </c>
      <c r="P27" s="191"/>
      <c r="Q27" s="201">
        <f ca="1">+Q24/$AH$24</f>
        <v>4.3884537622088757E-2</v>
      </c>
      <c r="R27" s="191"/>
      <c r="S27" s="201">
        <f ca="1">+S24/$AH$24</f>
        <v>2.5030982245712891E-2</v>
      </c>
      <c r="T27" s="191"/>
      <c r="U27" s="201">
        <f ca="1">+U24/$AH$24</f>
        <v>6.036987211436675E-2</v>
      </c>
      <c r="V27" s="198"/>
      <c r="W27" s="204">
        <f ca="1">+W24/$AH$24</f>
        <v>0.77848070001041947</v>
      </c>
    </row>
    <row r="28" spans="2:38">
      <c r="V28" s="68"/>
      <c r="W28" s="68"/>
      <c r="X28" s="68"/>
      <c r="Y28" s="68"/>
      <c r="Z28" s="68"/>
      <c r="AA28" s="68"/>
      <c r="AB28" s="68"/>
    </row>
    <row r="29" spans="2:38">
      <c r="V29" s="68"/>
      <c r="W29" s="68"/>
      <c r="X29" s="68"/>
      <c r="Y29" s="68"/>
      <c r="Z29" s="68"/>
      <c r="AA29" s="68"/>
      <c r="AB29" s="68"/>
    </row>
    <row r="30" spans="2:38" ht="26.25" customHeight="1">
      <c r="B30" s="592" t="s">
        <v>266</v>
      </c>
      <c r="C30" s="604"/>
      <c r="D30" s="604"/>
      <c r="E30" s="593"/>
      <c r="F30" s="612" t="s">
        <v>287</v>
      </c>
      <c r="G30" s="613"/>
      <c r="H30" s="613"/>
      <c r="I30" s="613"/>
      <c r="J30" s="613"/>
      <c r="K30" s="613"/>
      <c r="L30" s="613"/>
      <c r="M30" s="613"/>
      <c r="O30" s="614" t="s">
        <v>301</v>
      </c>
      <c r="P30" s="615"/>
      <c r="Q30" s="615"/>
      <c r="R30" s="615"/>
      <c r="S30" s="615"/>
      <c r="T30" s="615"/>
      <c r="U30" s="615"/>
      <c r="V30" s="615"/>
      <c r="W30" s="615"/>
      <c r="X30" s="615"/>
    </row>
    <row r="31" spans="2:38" s="331" customFormat="1" ht="51.75" customHeight="1" thickBot="1">
      <c r="B31" s="208" t="s">
        <v>15</v>
      </c>
      <c r="C31" s="208" t="s">
        <v>207</v>
      </c>
      <c r="D31" s="208" t="s">
        <v>85</v>
      </c>
      <c r="E31" s="208" t="s">
        <v>18</v>
      </c>
      <c r="F31" s="207" t="s">
        <v>0</v>
      </c>
      <c r="G31" s="207" t="s">
        <v>280</v>
      </c>
      <c r="H31" s="207" t="s">
        <v>281</v>
      </c>
      <c r="I31" s="207" t="s">
        <v>285</v>
      </c>
      <c r="J31" s="207" t="s">
        <v>288</v>
      </c>
      <c r="K31" s="207" t="s">
        <v>289</v>
      </c>
      <c r="L31" s="207" t="s">
        <v>282</v>
      </c>
      <c r="M31" s="207" t="s">
        <v>332</v>
      </c>
      <c r="O31" s="207" t="s">
        <v>286</v>
      </c>
      <c r="P31" s="207" t="s">
        <v>283</v>
      </c>
      <c r="Q31" s="207" t="s">
        <v>290</v>
      </c>
      <c r="R31" s="207" t="s">
        <v>282</v>
      </c>
      <c r="S31" s="207" t="s">
        <v>302</v>
      </c>
      <c r="T31" s="207" t="s">
        <v>244</v>
      </c>
      <c r="U31" s="207" t="s">
        <v>331</v>
      </c>
      <c r="V31" s="207" t="s">
        <v>284</v>
      </c>
      <c r="W31" s="207" t="s">
        <v>332</v>
      </c>
      <c r="X31" s="207" t="s">
        <v>303</v>
      </c>
    </row>
    <row r="32" spans="2:38">
      <c r="B32" s="65" t="str">
        <f>+B7</f>
        <v>Vivienda Modelo 1</v>
      </c>
      <c r="C32" s="38" t="str">
        <f>+C7</f>
        <v>T1</v>
      </c>
      <c r="D32" s="38">
        <f>+D7</f>
        <v>35</v>
      </c>
      <c r="E32" s="188">
        <f>+E7</f>
        <v>6</v>
      </c>
      <c r="F32" s="64">
        <f>+H7</f>
        <v>32666666.666666668</v>
      </c>
      <c r="G32" s="332">
        <f t="shared" ref="G32:G47" si="22">+J7</f>
        <v>12437777.777777784</v>
      </c>
      <c r="H32" s="332">
        <f t="shared" ref="H32:H47" si="23">+L7</f>
        <v>98500000</v>
      </c>
      <c r="I32" s="332">
        <f t="shared" ref="I32:I47" si="24">+P7</f>
        <v>9707424.8180597313</v>
      </c>
      <c r="J32" s="332">
        <f t="shared" ref="J32:J47" ca="1" si="25">+AI7</f>
        <v>30436478.286809742</v>
      </c>
      <c r="K32" s="333">
        <f ca="1">SUM(F32:J32)</f>
        <v>183748347.54931393</v>
      </c>
      <c r="L32" s="334">
        <f t="shared" ref="L32:L47" ca="1" si="26">IF(K32=0,0,K32/AD7)</f>
        <v>0.90556026199629847</v>
      </c>
      <c r="M32" s="335">
        <f t="shared" ref="M32:M47" ca="1" si="27">IF(K32=0,0,K32/AG7)</f>
        <v>0.81409924397240596</v>
      </c>
      <c r="O32" s="64">
        <f t="shared" ref="O32:O47" si="28">+R7</f>
        <v>5536947.440689032</v>
      </c>
      <c r="P32" s="332">
        <f t="shared" ref="P32:P47" ca="1" si="29">+T7</f>
        <v>13625936.057440056</v>
      </c>
      <c r="Q32" s="332">
        <f ca="1">+O32+P32</f>
        <v>19162883.498129088</v>
      </c>
      <c r="R32" s="334">
        <f t="shared" ref="R32:R47" ca="1" si="30">IF(Q32=0,0,Q32/AD7)</f>
        <v>9.4439738003701645E-2</v>
      </c>
      <c r="S32" s="353">
        <f ca="1">+L32+R32</f>
        <v>1</v>
      </c>
      <c r="T32" s="64">
        <f t="shared" ref="T32:T47" ca="1" si="31">+AF7</f>
        <v>22796321.084299445</v>
      </c>
      <c r="U32" s="335">
        <f t="shared" ref="U32:U47" ca="1" si="32">IF(T32=0,0,T32/AG7)</f>
        <v>0.10099937228061177</v>
      </c>
      <c r="V32" s="352">
        <f t="shared" ref="V32:V47" ca="1" si="33">+Q32+T32</f>
        <v>41959204.58242853</v>
      </c>
      <c r="W32" s="334">
        <f t="shared" ref="W32:W47" ca="1" si="34">IF(V32=0,0,V32/AG7)</f>
        <v>0.18590075602759409</v>
      </c>
      <c r="X32" s="353">
        <f t="shared" ref="X32:X47" ca="1" si="35">+M32+W32</f>
        <v>1</v>
      </c>
    </row>
    <row r="33" spans="2:24" outlineLevel="1">
      <c r="B33" s="65" t="str">
        <f t="shared" ref="B33:E33" si="36">+B8</f>
        <v>Vivienda Modelo 2</v>
      </c>
      <c r="C33" s="38" t="str">
        <f t="shared" si="36"/>
        <v>T2</v>
      </c>
      <c r="D33" s="38">
        <f t="shared" si="36"/>
        <v>50</v>
      </c>
      <c r="E33" s="188">
        <f t="shared" si="36"/>
        <v>7</v>
      </c>
      <c r="F33" s="65">
        <f t="shared" ref="F33:F47" si="37">+H8</f>
        <v>32666666.666666668</v>
      </c>
      <c r="G33" s="320">
        <f t="shared" si="22"/>
        <v>12437777.777777784</v>
      </c>
      <c r="H33" s="320">
        <f t="shared" si="23"/>
        <v>135000000</v>
      </c>
      <c r="I33" s="320">
        <f t="shared" si="24"/>
        <v>12174764.928805778</v>
      </c>
      <c r="J33" s="320">
        <f t="shared" ca="1" si="25"/>
        <v>38126974.201959938</v>
      </c>
      <c r="K33" s="336">
        <f t="shared" ref="K33:K47" ca="1" si="38">SUM(F33:J33)</f>
        <v>230406183.57521015</v>
      </c>
      <c r="L33" s="324">
        <f t="shared" ca="1" si="26"/>
        <v>0.9064631984532977</v>
      </c>
      <c r="M33" s="337">
        <f t="shared" ca="1" si="27"/>
        <v>0.82642449845908583</v>
      </c>
      <c r="O33" s="65">
        <f t="shared" si="28"/>
        <v>6944275.6217004117</v>
      </c>
      <c r="P33" s="320">
        <f t="shared" ca="1" si="29"/>
        <v>16831049.736219034</v>
      </c>
      <c r="Q33" s="320">
        <f t="shared" ref="Q33:Q47" ca="1" si="39">+O33+P33</f>
        <v>23775325.357919447</v>
      </c>
      <c r="R33" s="324">
        <f t="shared" ca="1" si="30"/>
        <v>9.3536801546702159E-2</v>
      </c>
      <c r="S33" s="355">
        <f t="shared" ref="S33:S47" ca="1" si="40">+L33+R33</f>
        <v>0.99999999999999989</v>
      </c>
      <c r="T33" s="65">
        <f t="shared" ca="1" si="31"/>
        <v>24617321.455871679</v>
      </c>
      <c r="U33" s="337">
        <f t="shared" ca="1" si="32"/>
        <v>8.829779314900181E-2</v>
      </c>
      <c r="V33" s="354">
        <f t="shared" ca="1" si="33"/>
        <v>48392646.813791126</v>
      </c>
      <c r="W33" s="324">
        <f t="shared" ca="1" si="34"/>
        <v>0.17357550154091403</v>
      </c>
      <c r="X33" s="355">
        <f t="shared" ca="1" si="35"/>
        <v>0.99999999999999989</v>
      </c>
    </row>
    <row r="34" spans="2:24" outlineLevel="1">
      <c r="B34" s="65" t="str">
        <f t="shared" ref="B34:E34" si="41">+B9</f>
        <v>Vivienda Modelo 3</v>
      </c>
      <c r="C34" s="38" t="str">
        <f t="shared" si="41"/>
        <v>T3</v>
      </c>
      <c r="D34" s="38">
        <f t="shared" si="41"/>
        <v>55</v>
      </c>
      <c r="E34" s="188">
        <f t="shared" si="41"/>
        <v>6</v>
      </c>
      <c r="F34" s="65">
        <f t="shared" si="37"/>
        <v>32666666.666666668</v>
      </c>
      <c r="G34" s="320">
        <f t="shared" si="22"/>
        <v>12437777.777777784</v>
      </c>
      <c r="H34" s="320">
        <f t="shared" si="23"/>
        <v>145000000</v>
      </c>
      <c r="I34" s="320">
        <f t="shared" si="24"/>
        <v>12850748.520790998</v>
      </c>
      <c r="J34" s="320">
        <f t="shared" ca="1" si="25"/>
        <v>40235897.944984972</v>
      </c>
      <c r="K34" s="336">
        <f t="shared" ca="1" si="38"/>
        <v>243191090.91022041</v>
      </c>
      <c r="L34" s="324">
        <f t="shared" ca="1" si="26"/>
        <v>0.90661383854334332</v>
      </c>
      <c r="M34" s="337">
        <f t="shared" ca="1" si="27"/>
        <v>0.82851474623350418</v>
      </c>
      <c r="O34" s="65">
        <f t="shared" si="28"/>
        <v>7329844.9863610631</v>
      </c>
      <c r="P34" s="320">
        <f t="shared" ca="1" si="29"/>
        <v>17720161.438702516</v>
      </c>
      <c r="Q34" s="320">
        <f t="shared" ca="1" si="39"/>
        <v>25050006.42506358</v>
      </c>
      <c r="R34" s="324">
        <f t="shared" ca="1" si="30"/>
        <v>9.3386161456656638E-2</v>
      </c>
      <c r="S34" s="355">
        <f t="shared" ca="1" si="40"/>
        <v>1</v>
      </c>
      <c r="T34" s="65">
        <f t="shared" ca="1" si="31"/>
        <v>25285471.764164157</v>
      </c>
      <c r="U34" s="337">
        <f t="shared" ca="1" si="32"/>
        <v>8.6143724030642438E-2</v>
      </c>
      <c r="V34" s="354">
        <f t="shared" ca="1" si="33"/>
        <v>50335478.189227737</v>
      </c>
      <c r="W34" s="324">
        <f t="shared" ca="1" si="34"/>
        <v>0.17148525376649582</v>
      </c>
      <c r="X34" s="355">
        <f t="shared" ca="1" si="35"/>
        <v>1</v>
      </c>
    </row>
    <row r="35" spans="2:24" outlineLevel="1">
      <c r="B35" s="65" t="str">
        <f t="shared" ref="B35:E35" si="42">+B10</f>
        <v>Vivienda Modelo 4</v>
      </c>
      <c r="C35" s="38" t="str">
        <f t="shared" si="42"/>
        <v>T4</v>
      </c>
      <c r="D35" s="38">
        <f t="shared" si="42"/>
        <v>63</v>
      </c>
      <c r="E35" s="188">
        <f t="shared" si="42"/>
        <v>6</v>
      </c>
      <c r="F35" s="65">
        <f t="shared" si="37"/>
        <v>32666666.666666668</v>
      </c>
      <c r="G35" s="320">
        <f t="shared" si="22"/>
        <v>12437777.777777784</v>
      </c>
      <c r="H35" s="320">
        <f t="shared" si="23"/>
        <v>157000000</v>
      </c>
      <c r="I35" s="320">
        <f t="shared" si="24"/>
        <v>13661928.83117326</v>
      </c>
      <c r="J35" s="320">
        <f t="shared" ca="1" si="25"/>
        <v>42766608.403164506</v>
      </c>
      <c r="K35" s="336">
        <f t="shared" ca="1" si="38"/>
        <v>258532981.67878222</v>
      </c>
      <c r="L35" s="324">
        <f t="shared" ca="1" si="26"/>
        <v>0.90677499582952337</v>
      </c>
      <c r="M35" s="337">
        <f t="shared" ca="1" si="27"/>
        <v>0.83076188899030623</v>
      </c>
      <c r="O35" s="65">
        <f t="shared" si="28"/>
        <v>7792528.2239538459</v>
      </c>
      <c r="P35" s="320">
        <f t="shared" ca="1" si="29"/>
        <v>18787095.614440396</v>
      </c>
      <c r="Q35" s="320">
        <f t="shared" ca="1" si="39"/>
        <v>26579623.838394243</v>
      </c>
      <c r="R35" s="324">
        <f t="shared" ca="1" si="30"/>
        <v>9.3225004170476661E-2</v>
      </c>
      <c r="S35" s="355">
        <f t="shared" ca="1" si="40"/>
        <v>1</v>
      </c>
      <c r="T35" s="65">
        <f t="shared" ca="1" si="31"/>
        <v>26087252.233879976</v>
      </c>
      <c r="U35" s="337">
        <f t="shared" ca="1" si="32"/>
        <v>8.3827969660411644E-2</v>
      </c>
      <c r="V35" s="354">
        <f t="shared" ca="1" si="33"/>
        <v>52666876.072274223</v>
      </c>
      <c r="W35" s="324">
        <f t="shared" ca="1" si="34"/>
        <v>0.16923811100969385</v>
      </c>
      <c r="X35" s="355">
        <f t="shared" ca="1" si="35"/>
        <v>1</v>
      </c>
    </row>
    <row r="36" spans="2:24" outlineLevel="1">
      <c r="B36" s="65" t="str">
        <f t="shared" ref="B36:E36" si="43">+B11</f>
        <v>Vivienda Modelo 5</v>
      </c>
      <c r="C36" s="38" t="str">
        <f t="shared" si="43"/>
        <v>T1</v>
      </c>
      <c r="D36" s="38">
        <f t="shared" si="43"/>
        <v>35</v>
      </c>
      <c r="E36" s="188">
        <f t="shared" si="43"/>
        <v>6</v>
      </c>
      <c r="F36" s="65">
        <f t="shared" si="37"/>
        <v>65333333.333333336</v>
      </c>
      <c r="G36" s="320">
        <f t="shared" si="22"/>
        <v>24875555.555555567</v>
      </c>
      <c r="H36" s="320">
        <f t="shared" si="23"/>
        <v>98500000</v>
      </c>
      <c r="I36" s="320">
        <f t="shared" si="24"/>
        <v>12756411.255065059</v>
      </c>
      <c r="J36" s="320">
        <f t="shared" ca="1" si="25"/>
        <v>39941567.297368318</v>
      </c>
      <c r="K36" s="336">
        <f t="shared" ca="1" si="38"/>
        <v>241406867.44132227</v>
      </c>
      <c r="L36" s="324">
        <f t="shared" ca="1" si="26"/>
        <v>0.90659376872382202</v>
      </c>
      <c r="M36" s="337">
        <f t="shared" ca="1" si="27"/>
        <v>0.82823571842113508</v>
      </c>
      <c r="O36" s="65">
        <f t="shared" si="28"/>
        <v>7276036.6394706434</v>
      </c>
      <c r="P36" s="320">
        <f t="shared" ca="1" si="29"/>
        <v>17596079.703908861</v>
      </c>
      <c r="Q36" s="320">
        <f t="shared" ca="1" si="39"/>
        <v>24872116.343379505</v>
      </c>
      <c r="R36" s="324">
        <f t="shared" ca="1" si="30"/>
        <v>9.3406231276178003E-2</v>
      </c>
      <c r="S36" s="355">
        <f t="shared" ca="1" si="40"/>
        <v>1</v>
      </c>
      <c r="T36" s="65">
        <f t="shared" ca="1" si="31"/>
        <v>25192226.731932238</v>
      </c>
      <c r="U36" s="337">
        <f t="shared" ca="1" si="32"/>
        <v>8.6431269446059208E-2</v>
      </c>
      <c r="V36" s="354">
        <f t="shared" ca="1" si="33"/>
        <v>50064343.075311743</v>
      </c>
      <c r="W36" s="324">
        <f t="shared" ca="1" si="34"/>
        <v>0.17176428157886495</v>
      </c>
      <c r="X36" s="355">
        <f t="shared" ca="1" si="35"/>
        <v>1</v>
      </c>
    </row>
    <row r="37" spans="2:24" outlineLevel="1">
      <c r="B37" s="65" t="str">
        <f t="shared" ref="B37:E37" si="44">+B12</f>
        <v>Vivienda Modelo 6</v>
      </c>
      <c r="C37" s="38" t="str">
        <f t="shared" si="44"/>
        <v>T2</v>
      </c>
      <c r="D37" s="38">
        <f t="shared" si="44"/>
        <v>50</v>
      </c>
      <c r="E37" s="188">
        <f t="shared" si="44"/>
        <v>7</v>
      </c>
      <c r="F37" s="65">
        <f t="shared" si="37"/>
        <v>65333333.333333336</v>
      </c>
      <c r="G37" s="320">
        <f t="shared" si="22"/>
        <v>24875555.555555567</v>
      </c>
      <c r="H37" s="320">
        <f t="shared" si="23"/>
        <v>135000000</v>
      </c>
      <c r="I37" s="320">
        <f t="shared" si="24"/>
        <v>15223751.365811108</v>
      </c>
      <c r="J37" s="320">
        <f t="shared" ca="1" si="25"/>
        <v>47639143.28401655</v>
      </c>
      <c r="K37" s="336">
        <f t="shared" ca="1" si="38"/>
        <v>288071783.53871655</v>
      </c>
      <c r="L37" s="324">
        <f t="shared" ca="1" si="26"/>
        <v>0.90703706172625753</v>
      </c>
      <c r="M37" s="337">
        <f t="shared" ca="1" si="27"/>
        <v>0.8344405226787891</v>
      </c>
      <c r="O37" s="65">
        <f t="shared" si="28"/>
        <v>8683364.8204820231</v>
      </c>
      <c r="P37" s="320">
        <f t="shared" ca="1" si="29"/>
        <v>20841337.709918864</v>
      </c>
      <c r="Q37" s="320">
        <f t="shared" ca="1" si="39"/>
        <v>29524702.530400887</v>
      </c>
      <c r="R37" s="324">
        <f t="shared" ca="1" si="30"/>
        <v>9.296293827374251E-2</v>
      </c>
      <c r="S37" s="355">
        <f t="shared" ca="1" si="40"/>
        <v>1</v>
      </c>
      <c r="T37" s="65">
        <f t="shared" ca="1" si="31"/>
        <v>27630975.576591022</v>
      </c>
      <c r="U37" s="337">
        <f t="shared" ca="1" si="32"/>
        <v>8.0037015146111001E-2</v>
      </c>
      <c r="V37" s="354">
        <f t="shared" ca="1" si="33"/>
        <v>57155678.106991909</v>
      </c>
      <c r="W37" s="324">
        <f t="shared" ca="1" si="34"/>
        <v>0.16555947732121101</v>
      </c>
      <c r="X37" s="355">
        <f t="shared" ca="1" si="35"/>
        <v>1</v>
      </c>
    </row>
    <row r="38" spans="2:24" outlineLevel="1">
      <c r="B38" s="65" t="str">
        <f t="shared" ref="B38:E38" si="45">+B13</f>
        <v>Vivienda Modelo 7</v>
      </c>
      <c r="C38" s="38" t="str">
        <f t="shared" si="45"/>
        <v>T3</v>
      </c>
      <c r="D38" s="38">
        <f t="shared" si="45"/>
        <v>55</v>
      </c>
      <c r="E38" s="188">
        <f t="shared" si="45"/>
        <v>6</v>
      </c>
      <c r="F38" s="65">
        <f t="shared" si="37"/>
        <v>65333333.333333336</v>
      </c>
      <c r="G38" s="320">
        <f t="shared" si="22"/>
        <v>24875555.555555567</v>
      </c>
      <c r="H38" s="320">
        <f t="shared" si="23"/>
        <v>145000000</v>
      </c>
      <c r="I38" s="320">
        <f t="shared" si="24"/>
        <v>15899734.957796326</v>
      </c>
      <c r="J38" s="320">
        <f t="shared" ca="1" si="25"/>
        <v>49748068.665832937</v>
      </c>
      <c r="K38" s="336">
        <f t="shared" ca="1" si="38"/>
        <v>300856692.51251817</v>
      </c>
      <c r="L38" s="324">
        <f t="shared" ca="1" si="26"/>
        <v>0.90713457127291852</v>
      </c>
      <c r="M38" s="337">
        <f t="shared" ca="1" si="27"/>
        <v>0.83581704246293009</v>
      </c>
      <c r="O38" s="65">
        <f t="shared" si="28"/>
        <v>9068934.1851426754</v>
      </c>
      <c r="P38" s="320">
        <f t="shared" ca="1" si="29"/>
        <v>21730449.523033772</v>
      </c>
      <c r="Q38" s="320">
        <f t="shared" ca="1" si="39"/>
        <v>30799383.708176449</v>
      </c>
      <c r="R38" s="324">
        <f t="shared" ca="1" si="30"/>
        <v>9.2865428727081575E-2</v>
      </c>
      <c r="S38" s="355">
        <f t="shared" ca="1" si="40"/>
        <v>1</v>
      </c>
      <c r="T38" s="65">
        <f t="shared" ca="1" si="31"/>
        <v>28299125.968020879</v>
      </c>
      <c r="U38" s="337">
        <f t="shared" ca="1" si="32"/>
        <v>7.861846639789459E-2</v>
      </c>
      <c r="V38" s="354">
        <f t="shared" ca="1" si="33"/>
        <v>59098509.676197328</v>
      </c>
      <c r="W38" s="324">
        <f t="shared" ca="1" si="34"/>
        <v>0.16418295753707002</v>
      </c>
      <c r="X38" s="355">
        <f t="shared" ca="1" si="35"/>
        <v>1</v>
      </c>
    </row>
    <row r="39" spans="2:24" outlineLevel="1">
      <c r="B39" s="65" t="str">
        <f t="shared" ref="B39:E39" si="46">+B14</f>
        <v>Vivienda Modelo 8</v>
      </c>
      <c r="C39" s="38" t="str">
        <f t="shared" si="46"/>
        <v>T4</v>
      </c>
      <c r="D39" s="38">
        <f t="shared" si="46"/>
        <v>63</v>
      </c>
      <c r="E39" s="188">
        <f t="shared" si="46"/>
        <v>6</v>
      </c>
      <c r="F39" s="65">
        <f t="shared" si="37"/>
        <v>65333333.333333336</v>
      </c>
      <c r="G39" s="320">
        <f t="shared" si="22"/>
        <v>24875555.555555567</v>
      </c>
      <c r="H39" s="320">
        <f t="shared" si="23"/>
        <v>157000000</v>
      </c>
      <c r="I39" s="320">
        <f t="shared" si="24"/>
        <v>16710915.268178588</v>
      </c>
      <c r="J39" s="320">
        <f t="shared" ca="1" si="25"/>
        <v>52278779.124012411</v>
      </c>
      <c r="K39" s="336">
        <f t="shared" ca="1" si="38"/>
        <v>316198583.28107989</v>
      </c>
      <c r="L39" s="324">
        <f t="shared" ca="1" si="26"/>
        <v>0.90724119820552385</v>
      </c>
      <c r="M39" s="337">
        <f t="shared" ca="1" si="27"/>
        <v>0.83732713751934884</v>
      </c>
      <c r="O39" s="65">
        <f t="shared" si="28"/>
        <v>9531617.4227354564</v>
      </c>
      <c r="P39" s="320">
        <f t="shared" ca="1" si="29"/>
        <v>22797383.698771652</v>
      </c>
      <c r="Q39" s="320">
        <f t="shared" ca="1" si="39"/>
        <v>32329001.121507108</v>
      </c>
      <c r="R39" s="324">
        <f t="shared" ca="1" si="30"/>
        <v>9.2758801794476098E-2</v>
      </c>
      <c r="S39" s="355">
        <f t="shared" ca="1" si="40"/>
        <v>1</v>
      </c>
      <c r="T39" s="65">
        <f t="shared" ca="1" si="31"/>
        <v>29100906.43773669</v>
      </c>
      <c r="U39" s="337">
        <f t="shared" ca="1" si="32"/>
        <v>7.7062263954129739E-2</v>
      </c>
      <c r="V39" s="354">
        <f t="shared" ca="1" si="33"/>
        <v>61429907.559243798</v>
      </c>
      <c r="W39" s="324">
        <f t="shared" ca="1" si="34"/>
        <v>0.16267286248065113</v>
      </c>
      <c r="X39" s="355">
        <f t="shared" ca="1" si="35"/>
        <v>1</v>
      </c>
    </row>
    <row r="40" spans="2:24" outlineLevel="1">
      <c r="B40" s="65">
        <f t="shared" ref="B40:E40" si="47">+B15</f>
        <v>0</v>
      </c>
      <c r="C40" s="38">
        <f t="shared" si="47"/>
        <v>0</v>
      </c>
      <c r="D40" s="38">
        <f t="shared" si="47"/>
        <v>0</v>
      </c>
      <c r="E40" s="188">
        <f t="shared" si="47"/>
        <v>0</v>
      </c>
      <c r="F40" s="65">
        <f t="shared" si="37"/>
        <v>0</v>
      </c>
      <c r="G40" s="320">
        <f t="shared" si="22"/>
        <v>0</v>
      </c>
      <c r="H40" s="320">
        <f t="shared" si="23"/>
        <v>0</v>
      </c>
      <c r="I40" s="320">
        <f t="shared" si="24"/>
        <v>0</v>
      </c>
      <c r="J40" s="320">
        <f t="shared" si="25"/>
        <v>0</v>
      </c>
      <c r="K40" s="336">
        <f t="shared" si="38"/>
        <v>0</v>
      </c>
      <c r="L40" s="324">
        <f t="shared" si="26"/>
        <v>0</v>
      </c>
      <c r="M40" s="337">
        <f t="shared" si="27"/>
        <v>0</v>
      </c>
      <c r="O40" s="65">
        <f t="shared" si="28"/>
        <v>0</v>
      </c>
      <c r="P40" s="320">
        <f t="shared" si="29"/>
        <v>0</v>
      </c>
      <c r="Q40" s="320">
        <f t="shared" si="39"/>
        <v>0</v>
      </c>
      <c r="R40" s="324">
        <f t="shared" si="30"/>
        <v>0</v>
      </c>
      <c r="S40" s="355">
        <f t="shared" si="40"/>
        <v>0</v>
      </c>
      <c r="T40" s="65">
        <f t="shared" si="31"/>
        <v>0</v>
      </c>
      <c r="U40" s="337">
        <f t="shared" si="32"/>
        <v>0</v>
      </c>
      <c r="V40" s="354">
        <f t="shared" si="33"/>
        <v>0</v>
      </c>
      <c r="W40" s="324">
        <f t="shared" si="34"/>
        <v>0</v>
      </c>
      <c r="X40" s="355">
        <f t="shared" si="35"/>
        <v>0</v>
      </c>
    </row>
    <row r="41" spans="2:24" outlineLevel="1">
      <c r="B41" s="65">
        <f t="shared" ref="B41:E41" si="48">+B16</f>
        <v>0</v>
      </c>
      <c r="C41" s="38">
        <f t="shared" si="48"/>
        <v>0</v>
      </c>
      <c r="D41" s="38">
        <f t="shared" si="48"/>
        <v>0</v>
      </c>
      <c r="E41" s="188">
        <f t="shared" si="48"/>
        <v>0</v>
      </c>
      <c r="F41" s="65">
        <f t="shared" si="37"/>
        <v>0</v>
      </c>
      <c r="G41" s="320">
        <f t="shared" si="22"/>
        <v>0</v>
      </c>
      <c r="H41" s="320">
        <f t="shared" si="23"/>
        <v>0</v>
      </c>
      <c r="I41" s="320">
        <f t="shared" si="24"/>
        <v>0</v>
      </c>
      <c r="J41" s="320">
        <f t="shared" si="25"/>
        <v>0</v>
      </c>
      <c r="K41" s="336">
        <f t="shared" si="38"/>
        <v>0</v>
      </c>
      <c r="L41" s="324">
        <f t="shared" si="26"/>
        <v>0</v>
      </c>
      <c r="M41" s="337">
        <f t="shared" si="27"/>
        <v>0</v>
      </c>
      <c r="O41" s="65">
        <f t="shared" si="28"/>
        <v>0</v>
      </c>
      <c r="P41" s="320">
        <f t="shared" si="29"/>
        <v>0</v>
      </c>
      <c r="Q41" s="320">
        <f t="shared" si="39"/>
        <v>0</v>
      </c>
      <c r="R41" s="324">
        <f t="shared" si="30"/>
        <v>0</v>
      </c>
      <c r="S41" s="355">
        <f t="shared" si="40"/>
        <v>0</v>
      </c>
      <c r="T41" s="65">
        <f t="shared" si="31"/>
        <v>0</v>
      </c>
      <c r="U41" s="337">
        <f t="shared" si="32"/>
        <v>0</v>
      </c>
      <c r="V41" s="354">
        <f t="shared" si="33"/>
        <v>0</v>
      </c>
      <c r="W41" s="324">
        <f t="shared" si="34"/>
        <v>0</v>
      </c>
      <c r="X41" s="355">
        <f t="shared" si="35"/>
        <v>0</v>
      </c>
    </row>
    <row r="42" spans="2:24" outlineLevel="1">
      <c r="B42" s="65">
        <f t="shared" ref="B42:E42" si="49">+B17</f>
        <v>0</v>
      </c>
      <c r="C42" s="38">
        <f t="shared" si="49"/>
        <v>0</v>
      </c>
      <c r="D42" s="38">
        <f t="shared" si="49"/>
        <v>0</v>
      </c>
      <c r="E42" s="188">
        <f t="shared" si="49"/>
        <v>0</v>
      </c>
      <c r="F42" s="65">
        <f t="shared" si="37"/>
        <v>0</v>
      </c>
      <c r="G42" s="320">
        <f t="shared" si="22"/>
        <v>0</v>
      </c>
      <c r="H42" s="320">
        <f t="shared" si="23"/>
        <v>0</v>
      </c>
      <c r="I42" s="320">
        <f t="shared" si="24"/>
        <v>0</v>
      </c>
      <c r="J42" s="320">
        <f t="shared" si="25"/>
        <v>0</v>
      </c>
      <c r="K42" s="336">
        <f t="shared" si="38"/>
        <v>0</v>
      </c>
      <c r="L42" s="324">
        <f t="shared" si="26"/>
        <v>0</v>
      </c>
      <c r="M42" s="337">
        <f t="shared" si="27"/>
        <v>0</v>
      </c>
      <c r="O42" s="65">
        <f t="shared" si="28"/>
        <v>0</v>
      </c>
      <c r="P42" s="320">
        <f t="shared" si="29"/>
        <v>0</v>
      </c>
      <c r="Q42" s="320">
        <f t="shared" si="39"/>
        <v>0</v>
      </c>
      <c r="R42" s="324">
        <f t="shared" si="30"/>
        <v>0</v>
      </c>
      <c r="S42" s="355">
        <f t="shared" si="40"/>
        <v>0</v>
      </c>
      <c r="T42" s="65">
        <f t="shared" si="31"/>
        <v>0</v>
      </c>
      <c r="U42" s="337">
        <f t="shared" si="32"/>
        <v>0</v>
      </c>
      <c r="V42" s="354">
        <f t="shared" si="33"/>
        <v>0</v>
      </c>
      <c r="W42" s="324">
        <f t="shared" si="34"/>
        <v>0</v>
      </c>
      <c r="X42" s="355">
        <f t="shared" si="35"/>
        <v>0</v>
      </c>
    </row>
    <row r="43" spans="2:24" outlineLevel="1">
      <c r="B43" s="65">
        <f t="shared" ref="B43:E43" si="50">+B18</f>
        <v>0</v>
      </c>
      <c r="C43" s="38">
        <f t="shared" si="50"/>
        <v>0</v>
      </c>
      <c r="D43" s="38">
        <f t="shared" si="50"/>
        <v>0</v>
      </c>
      <c r="E43" s="188">
        <f t="shared" si="50"/>
        <v>0</v>
      </c>
      <c r="F43" s="65">
        <f t="shared" si="37"/>
        <v>0</v>
      </c>
      <c r="G43" s="320">
        <f t="shared" si="22"/>
        <v>0</v>
      </c>
      <c r="H43" s="320">
        <f t="shared" si="23"/>
        <v>0</v>
      </c>
      <c r="I43" s="320">
        <f t="shared" si="24"/>
        <v>0</v>
      </c>
      <c r="J43" s="320">
        <f t="shared" si="25"/>
        <v>0</v>
      </c>
      <c r="K43" s="336">
        <f t="shared" si="38"/>
        <v>0</v>
      </c>
      <c r="L43" s="324">
        <f t="shared" si="26"/>
        <v>0</v>
      </c>
      <c r="M43" s="337">
        <f t="shared" si="27"/>
        <v>0</v>
      </c>
      <c r="O43" s="65">
        <f t="shared" si="28"/>
        <v>0</v>
      </c>
      <c r="P43" s="320">
        <f t="shared" si="29"/>
        <v>0</v>
      </c>
      <c r="Q43" s="320">
        <f t="shared" si="39"/>
        <v>0</v>
      </c>
      <c r="R43" s="324">
        <f t="shared" si="30"/>
        <v>0</v>
      </c>
      <c r="S43" s="355">
        <f t="shared" si="40"/>
        <v>0</v>
      </c>
      <c r="T43" s="65">
        <f t="shared" si="31"/>
        <v>0</v>
      </c>
      <c r="U43" s="337">
        <f t="shared" si="32"/>
        <v>0</v>
      </c>
      <c r="V43" s="354">
        <f t="shared" si="33"/>
        <v>0</v>
      </c>
      <c r="W43" s="324">
        <f t="shared" si="34"/>
        <v>0</v>
      </c>
      <c r="X43" s="355">
        <f t="shared" si="35"/>
        <v>0</v>
      </c>
    </row>
    <row r="44" spans="2:24" outlineLevel="1">
      <c r="B44" s="65">
        <f t="shared" ref="B44:E44" si="51">+B19</f>
        <v>0</v>
      </c>
      <c r="C44" s="38">
        <f t="shared" si="51"/>
        <v>0</v>
      </c>
      <c r="D44" s="38">
        <f t="shared" si="51"/>
        <v>0</v>
      </c>
      <c r="E44" s="188">
        <f t="shared" si="51"/>
        <v>0</v>
      </c>
      <c r="F44" s="65">
        <f t="shared" si="37"/>
        <v>0</v>
      </c>
      <c r="G44" s="320">
        <f t="shared" si="22"/>
        <v>0</v>
      </c>
      <c r="H44" s="320">
        <f t="shared" si="23"/>
        <v>0</v>
      </c>
      <c r="I44" s="320">
        <f t="shared" si="24"/>
        <v>0</v>
      </c>
      <c r="J44" s="320">
        <f t="shared" si="25"/>
        <v>0</v>
      </c>
      <c r="K44" s="336">
        <f t="shared" si="38"/>
        <v>0</v>
      </c>
      <c r="L44" s="324">
        <f t="shared" si="26"/>
        <v>0</v>
      </c>
      <c r="M44" s="337">
        <f t="shared" si="27"/>
        <v>0</v>
      </c>
      <c r="O44" s="65">
        <f t="shared" si="28"/>
        <v>0</v>
      </c>
      <c r="P44" s="320">
        <f t="shared" si="29"/>
        <v>0</v>
      </c>
      <c r="Q44" s="320">
        <f t="shared" si="39"/>
        <v>0</v>
      </c>
      <c r="R44" s="324">
        <f t="shared" si="30"/>
        <v>0</v>
      </c>
      <c r="S44" s="355">
        <f t="shared" si="40"/>
        <v>0</v>
      </c>
      <c r="T44" s="65">
        <f t="shared" si="31"/>
        <v>0</v>
      </c>
      <c r="U44" s="337">
        <f t="shared" si="32"/>
        <v>0</v>
      </c>
      <c r="V44" s="354">
        <f t="shared" si="33"/>
        <v>0</v>
      </c>
      <c r="W44" s="324">
        <f t="shared" si="34"/>
        <v>0</v>
      </c>
      <c r="X44" s="355">
        <f t="shared" si="35"/>
        <v>0</v>
      </c>
    </row>
    <row r="45" spans="2:24" outlineLevel="1">
      <c r="B45" s="65">
        <f t="shared" ref="B45:E45" si="52">+B20</f>
        <v>0</v>
      </c>
      <c r="C45" s="38">
        <f t="shared" si="52"/>
        <v>0</v>
      </c>
      <c r="D45" s="38">
        <f t="shared" si="52"/>
        <v>0</v>
      </c>
      <c r="E45" s="188">
        <f t="shared" si="52"/>
        <v>0</v>
      </c>
      <c r="F45" s="65">
        <f t="shared" si="37"/>
        <v>0</v>
      </c>
      <c r="G45" s="320">
        <f t="shared" si="22"/>
        <v>0</v>
      </c>
      <c r="H45" s="320">
        <f t="shared" si="23"/>
        <v>0</v>
      </c>
      <c r="I45" s="320">
        <f t="shared" si="24"/>
        <v>0</v>
      </c>
      <c r="J45" s="320">
        <f t="shared" si="25"/>
        <v>0</v>
      </c>
      <c r="K45" s="336">
        <f t="shared" si="38"/>
        <v>0</v>
      </c>
      <c r="L45" s="324">
        <f t="shared" si="26"/>
        <v>0</v>
      </c>
      <c r="M45" s="337">
        <f t="shared" si="27"/>
        <v>0</v>
      </c>
      <c r="O45" s="65">
        <f t="shared" si="28"/>
        <v>0</v>
      </c>
      <c r="P45" s="320">
        <f t="shared" si="29"/>
        <v>0</v>
      </c>
      <c r="Q45" s="320">
        <f t="shared" si="39"/>
        <v>0</v>
      </c>
      <c r="R45" s="324">
        <f t="shared" si="30"/>
        <v>0</v>
      </c>
      <c r="S45" s="355">
        <f t="shared" si="40"/>
        <v>0</v>
      </c>
      <c r="T45" s="65">
        <f t="shared" si="31"/>
        <v>0</v>
      </c>
      <c r="U45" s="337">
        <f t="shared" si="32"/>
        <v>0</v>
      </c>
      <c r="V45" s="354">
        <f t="shared" si="33"/>
        <v>0</v>
      </c>
      <c r="W45" s="324">
        <f t="shared" si="34"/>
        <v>0</v>
      </c>
      <c r="X45" s="355">
        <f t="shared" si="35"/>
        <v>0</v>
      </c>
    </row>
    <row r="46" spans="2:24" outlineLevel="1">
      <c r="B46" s="65">
        <f t="shared" ref="B46:E46" si="53">+B21</f>
        <v>0</v>
      </c>
      <c r="C46" s="38">
        <f t="shared" si="53"/>
        <v>0</v>
      </c>
      <c r="D46" s="38">
        <f t="shared" si="53"/>
        <v>0</v>
      </c>
      <c r="E46" s="188">
        <f t="shared" si="53"/>
        <v>0</v>
      </c>
      <c r="F46" s="65">
        <f t="shared" si="37"/>
        <v>0</v>
      </c>
      <c r="G46" s="320">
        <f t="shared" si="22"/>
        <v>0</v>
      </c>
      <c r="H46" s="320">
        <f t="shared" si="23"/>
        <v>0</v>
      </c>
      <c r="I46" s="320">
        <f t="shared" si="24"/>
        <v>0</v>
      </c>
      <c r="J46" s="320">
        <f t="shared" si="25"/>
        <v>0</v>
      </c>
      <c r="K46" s="336">
        <f t="shared" si="38"/>
        <v>0</v>
      </c>
      <c r="L46" s="324">
        <f t="shared" si="26"/>
        <v>0</v>
      </c>
      <c r="M46" s="337">
        <f t="shared" si="27"/>
        <v>0</v>
      </c>
      <c r="O46" s="65">
        <f t="shared" si="28"/>
        <v>0</v>
      </c>
      <c r="P46" s="320">
        <f t="shared" si="29"/>
        <v>0</v>
      </c>
      <c r="Q46" s="320">
        <f t="shared" si="39"/>
        <v>0</v>
      </c>
      <c r="R46" s="324">
        <f t="shared" si="30"/>
        <v>0</v>
      </c>
      <c r="S46" s="355">
        <f t="shared" si="40"/>
        <v>0</v>
      </c>
      <c r="T46" s="65">
        <f t="shared" si="31"/>
        <v>0</v>
      </c>
      <c r="U46" s="337">
        <f t="shared" si="32"/>
        <v>0</v>
      </c>
      <c r="V46" s="354">
        <f t="shared" si="33"/>
        <v>0</v>
      </c>
      <c r="W46" s="324">
        <f t="shared" si="34"/>
        <v>0</v>
      </c>
      <c r="X46" s="355">
        <f t="shared" si="35"/>
        <v>0</v>
      </c>
    </row>
    <row r="47" spans="2:24" outlineLevel="1">
      <c r="B47" s="65">
        <f t="shared" ref="B47:E47" si="54">+B22</f>
        <v>0</v>
      </c>
      <c r="C47" s="38">
        <f t="shared" si="54"/>
        <v>0</v>
      </c>
      <c r="D47" s="38">
        <f t="shared" si="54"/>
        <v>0</v>
      </c>
      <c r="E47" s="188">
        <f t="shared" si="54"/>
        <v>0</v>
      </c>
      <c r="F47" s="65">
        <f t="shared" si="37"/>
        <v>0</v>
      </c>
      <c r="G47" s="320">
        <f t="shared" si="22"/>
        <v>0</v>
      </c>
      <c r="H47" s="320">
        <f t="shared" si="23"/>
        <v>0</v>
      </c>
      <c r="I47" s="320">
        <f t="shared" si="24"/>
        <v>0</v>
      </c>
      <c r="J47" s="320">
        <f t="shared" si="25"/>
        <v>0</v>
      </c>
      <c r="K47" s="336">
        <f t="shared" si="38"/>
        <v>0</v>
      </c>
      <c r="L47" s="324">
        <f t="shared" si="26"/>
        <v>0</v>
      </c>
      <c r="M47" s="337">
        <f t="shared" si="27"/>
        <v>0</v>
      </c>
      <c r="O47" s="65">
        <f t="shared" si="28"/>
        <v>0</v>
      </c>
      <c r="P47" s="320">
        <f t="shared" si="29"/>
        <v>0</v>
      </c>
      <c r="Q47" s="320">
        <f t="shared" si="39"/>
        <v>0</v>
      </c>
      <c r="R47" s="324">
        <f t="shared" si="30"/>
        <v>0</v>
      </c>
      <c r="S47" s="355">
        <f t="shared" si="40"/>
        <v>0</v>
      </c>
      <c r="T47" s="65">
        <f t="shared" si="31"/>
        <v>0</v>
      </c>
      <c r="U47" s="337">
        <f t="shared" si="32"/>
        <v>0</v>
      </c>
      <c r="V47" s="354">
        <f t="shared" si="33"/>
        <v>0</v>
      </c>
      <c r="W47" s="324">
        <f t="shared" si="34"/>
        <v>0</v>
      </c>
      <c r="X47" s="355">
        <f t="shared" si="35"/>
        <v>0</v>
      </c>
    </row>
    <row r="48" spans="2:24" ht="15.75" outlineLevel="1" thickBot="1">
      <c r="B48" s="4"/>
      <c r="C48" s="39"/>
      <c r="D48" s="39"/>
      <c r="E48" s="56"/>
      <c r="F48" s="4"/>
      <c r="G48" s="105"/>
      <c r="H48" s="105"/>
      <c r="I48" s="105"/>
      <c r="J48" s="105"/>
      <c r="K48" s="105"/>
      <c r="L48" s="105"/>
      <c r="M48" s="338"/>
      <c r="O48" s="4"/>
      <c r="P48" s="105"/>
      <c r="Q48" s="105"/>
      <c r="R48" s="378"/>
      <c r="S48" s="338"/>
      <c r="T48" s="356"/>
      <c r="U48" s="338"/>
      <c r="V48" s="105"/>
      <c r="W48" s="105"/>
      <c r="X48" s="338"/>
    </row>
    <row r="49" spans="2:45" ht="15.75" outlineLevel="1" thickBot="1">
      <c r="F49" s="341">
        <f>SUMPRODUCT($E$32:$E$47,F32:F47)</f>
        <v>2450000000</v>
      </c>
      <c r="G49" s="319">
        <f t="shared" ref="G49:K49" si="55">SUMPRODUCT($E$32:$E$47,G32:G47)</f>
        <v>932833333.33333361</v>
      </c>
      <c r="H49" s="319">
        <f t="shared" si="55"/>
        <v>6696000000</v>
      </c>
      <c r="I49" s="319">
        <f t="shared" si="55"/>
        <v>681312595.96870208</v>
      </c>
      <c r="J49" s="319">
        <f t="shared" ca="1" si="55"/>
        <v>2132807220.7348723</v>
      </c>
      <c r="K49" s="319">
        <f t="shared" ca="1" si="55"/>
        <v>12892953150.036909</v>
      </c>
      <c r="L49" s="339">
        <f ca="1">+K49/$AE$24</f>
        <v>0.90675322681505754</v>
      </c>
      <c r="M49" s="357">
        <f ca="1">+K49/$AH$24</f>
        <v>0.83045769433949246</v>
      </c>
      <c r="O49" s="341">
        <f>SUMPRODUCT($E$32:$E$47,O32:O47)</f>
        <v>388608936.48539329</v>
      </c>
      <c r="P49" s="319">
        <f t="shared" ref="P49:V49" ca="1" si="56">SUMPRODUCT($E$32:$E$47,P32:P47)</f>
        <v>937249348.34074891</v>
      </c>
      <c r="Q49" s="319">
        <f t="shared" ca="1" si="56"/>
        <v>1325858284.8261423</v>
      </c>
      <c r="R49" s="339">
        <f ca="1">+Q49/$AE$24</f>
        <v>9.3246773184942539E-2</v>
      </c>
      <c r="S49" s="296">
        <f ca="1">+R49+L49</f>
        <v>1</v>
      </c>
      <c r="T49" s="319">
        <f t="shared" ca="1" si="56"/>
        <v>1306305904.5474391</v>
      </c>
      <c r="U49" s="339">
        <f ca="1">+T49/$AH$24</f>
        <v>8.4141451300428077E-2</v>
      </c>
      <c r="V49" s="319">
        <f t="shared" ca="1" si="56"/>
        <v>2632164189.3735819</v>
      </c>
      <c r="W49" s="339">
        <f ca="1">+V49/$AH$24</f>
        <v>0.16954230566050776</v>
      </c>
      <c r="X49" s="201">
        <f ca="1">+W49+M49</f>
        <v>1.0000000000000002</v>
      </c>
    </row>
    <row r="50" spans="2:45" outlineLevel="1">
      <c r="Q50" s="180"/>
      <c r="R50" s="180"/>
      <c r="S50" s="180"/>
    </row>
    <row r="51" spans="2:45" ht="45.75" outlineLevel="1" thickBot="1">
      <c r="B51" s="207" t="s">
        <v>291</v>
      </c>
      <c r="C51" s="207" t="s">
        <v>292</v>
      </c>
      <c r="D51" s="207" t="s">
        <v>295</v>
      </c>
      <c r="E51" s="207" t="s">
        <v>300</v>
      </c>
      <c r="F51" s="207" t="s">
        <v>0</v>
      </c>
      <c r="G51" s="207" t="s">
        <v>280</v>
      </c>
      <c r="H51" s="207" t="s">
        <v>281</v>
      </c>
      <c r="I51" s="207" t="s">
        <v>285</v>
      </c>
      <c r="J51" s="207" t="s">
        <v>298</v>
      </c>
      <c r="K51" s="207" t="s">
        <v>297</v>
      </c>
      <c r="L51" s="207" t="s">
        <v>299</v>
      </c>
      <c r="M51" s="207" t="s">
        <v>293</v>
      </c>
      <c r="N51" s="207" t="s">
        <v>294</v>
      </c>
      <c r="O51" s="207" t="s">
        <v>296</v>
      </c>
      <c r="Q51" s="180"/>
      <c r="R51" s="180"/>
      <c r="S51" s="180"/>
    </row>
    <row r="52" spans="2:45" outlineLevel="1">
      <c r="B52" s="369">
        <v>0.3</v>
      </c>
      <c r="C52" s="342">
        <f>+B52</f>
        <v>0.3</v>
      </c>
      <c r="D52" s="366">
        <v>0</v>
      </c>
      <c r="E52" s="343">
        <v>0</v>
      </c>
      <c r="F52" s="64">
        <f t="shared" ref="F52:H56" si="57">+F$49*$D53</f>
        <v>735000000</v>
      </c>
      <c r="G52" s="332">
        <f t="shared" si="57"/>
        <v>279850000.00000006</v>
      </c>
      <c r="H52" s="332">
        <f t="shared" si="57"/>
        <v>2008800000</v>
      </c>
      <c r="I52" s="332">
        <f>+I$49*J52</f>
        <v>408787557.58122122</v>
      </c>
      <c r="J52" s="347">
        <v>0.6</v>
      </c>
      <c r="K52" s="332">
        <f>SUM(F52:I52)</f>
        <v>3432437557.5812211</v>
      </c>
      <c r="L52" s="332">
        <f>+K52</f>
        <v>3432437557.5812211</v>
      </c>
      <c r="M52" s="332">
        <f ca="1">+B52*$K$49</f>
        <v>3867885945.0110726</v>
      </c>
      <c r="N52" s="332">
        <f ca="1">+M52</f>
        <v>3867885945.0110726</v>
      </c>
      <c r="O52" s="348">
        <f ca="1">+N52-L52</f>
        <v>435448387.42985153</v>
      </c>
      <c r="Q52" s="180"/>
      <c r="R52" s="180"/>
      <c r="S52" s="180"/>
    </row>
    <row r="53" spans="2:45" outlineLevel="1">
      <c r="B53" s="370">
        <v>0.17499999999999999</v>
      </c>
      <c r="C53" s="323">
        <f>+B53+C52</f>
        <v>0.47499999999999998</v>
      </c>
      <c r="D53" s="367">
        <v>0.3</v>
      </c>
      <c r="E53" s="344">
        <f>+D53</f>
        <v>0.3</v>
      </c>
      <c r="F53" s="65">
        <f t="shared" si="57"/>
        <v>428750000</v>
      </c>
      <c r="G53" s="320">
        <f t="shared" si="57"/>
        <v>163245833.33333337</v>
      </c>
      <c r="H53" s="320">
        <f t="shared" si="57"/>
        <v>1171800000</v>
      </c>
      <c r="I53" s="320">
        <f>+I$49*J53</f>
        <v>68131259.596870214</v>
      </c>
      <c r="J53" s="322">
        <v>0.1</v>
      </c>
      <c r="K53" s="320">
        <f>SUM(F53:I53)</f>
        <v>1831927092.9302037</v>
      </c>
      <c r="L53" s="320">
        <f>+K53+L52</f>
        <v>5264364650.511425</v>
      </c>
      <c r="M53" s="320">
        <f ca="1">+B53*$K$49</f>
        <v>2256266801.2564588</v>
      </c>
      <c r="N53" s="320">
        <f ca="1">+M53+N52</f>
        <v>6124152746.2675314</v>
      </c>
      <c r="O53" s="349">
        <f t="shared" ref="O53:O56" ca="1" si="58">+N53-L53</f>
        <v>859788095.75610638</v>
      </c>
      <c r="Q53" s="180"/>
      <c r="R53" s="180"/>
      <c r="S53" s="180"/>
    </row>
    <row r="54" spans="2:45" outlineLevel="1">
      <c r="B54" s="370">
        <v>0.17499999999999999</v>
      </c>
      <c r="C54" s="323">
        <f t="shared" ref="C54:C56" si="59">+B54+C53</f>
        <v>0.64999999999999991</v>
      </c>
      <c r="D54" s="367">
        <v>0.17499999999999999</v>
      </c>
      <c r="E54" s="344">
        <f>+D54+E53</f>
        <v>0.47499999999999998</v>
      </c>
      <c r="F54" s="65">
        <f t="shared" si="57"/>
        <v>428750000</v>
      </c>
      <c r="G54" s="320">
        <f t="shared" si="57"/>
        <v>163245833.33333337</v>
      </c>
      <c r="H54" s="320">
        <f t="shared" si="57"/>
        <v>1171800000</v>
      </c>
      <c r="I54" s="320">
        <f>+I$49*J54</f>
        <v>68131259.596870214</v>
      </c>
      <c r="J54" s="322">
        <v>0.1</v>
      </c>
      <c r="K54" s="320">
        <f>SUM(F54:I54)</f>
        <v>1831927092.9302037</v>
      </c>
      <c r="L54" s="320">
        <f t="shared" ref="L54:L56" si="60">+K54+L53</f>
        <v>7096291743.4416285</v>
      </c>
      <c r="M54" s="320">
        <f ca="1">+B54*$K$49</f>
        <v>2256266801.2564588</v>
      </c>
      <c r="N54" s="320">
        <f t="shared" ref="N54:N56" ca="1" si="61">+M54+N53</f>
        <v>8380419547.5239906</v>
      </c>
      <c r="O54" s="349">
        <f t="shared" ca="1" si="58"/>
        <v>1284127804.0823622</v>
      </c>
      <c r="T54" s="180"/>
      <c r="U54" s="180"/>
      <c r="V54" s="180"/>
      <c r="W54" s="180"/>
      <c r="X54" s="180"/>
      <c r="Y54" s="180"/>
      <c r="AP54" s="170"/>
      <c r="AQ54" s="170"/>
    </row>
    <row r="55" spans="2:45" outlineLevel="1">
      <c r="B55" s="370">
        <v>0.17499999999999999</v>
      </c>
      <c r="C55" s="323">
        <f t="shared" si="59"/>
        <v>0.82499999999999996</v>
      </c>
      <c r="D55" s="367">
        <v>0.17499999999999999</v>
      </c>
      <c r="E55" s="344">
        <f>+D55+E54</f>
        <v>0.64999999999999991</v>
      </c>
      <c r="F55" s="65">
        <f t="shared" si="57"/>
        <v>857500000</v>
      </c>
      <c r="G55" s="320">
        <f t="shared" si="57"/>
        <v>326491666.66666675</v>
      </c>
      <c r="H55" s="320">
        <f t="shared" si="57"/>
        <v>2343600000</v>
      </c>
      <c r="I55" s="320">
        <f>+I$49*J55</f>
        <v>68131259.596870214</v>
      </c>
      <c r="J55" s="322">
        <v>0.1</v>
      </c>
      <c r="K55" s="320">
        <f>SUM(F55:I55)</f>
        <v>3595722926.2635374</v>
      </c>
      <c r="L55" s="320">
        <f t="shared" si="60"/>
        <v>10692014669.705166</v>
      </c>
      <c r="M55" s="320">
        <f ca="1">+B55*$K$49</f>
        <v>2256266801.2564588</v>
      </c>
      <c r="N55" s="320">
        <f t="shared" ca="1" si="61"/>
        <v>10636686348.780449</v>
      </c>
      <c r="O55" s="349">
        <f t="shared" ca="1" si="58"/>
        <v>-55328320.924716949</v>
      </c>
      <c r="Q55" s="179"/>
      <c r="R55" s="213"/>
      <c r="S55" s="213"/>
      <c r="T55" s="180"/>
      <c r="U55" s="180"/>
      <c r="V55" s="180"/>
      <c r="W55" s="180"/>
      <c r="X55" s="180"/>
      <c r="Y55" s="180"/>
      <c r="AP55" s="170"/>
      <c r="AQ55" s="170"/>
    </row>
    <row r="56" spans="2:45" ht="15.75" outlineLevel="1" thickBot="1">
      <c r="B56" s="371">
        <v>0.125</v>
      </c>
      <c r="C56" s="345">
        <f t="shared" si="59"/>
        <v>0.95</v>
      </c>
      <c r="D56" s="368">
        <v>0.35</v>
      </c>
      <c r="E56" s="346">
        <f>+D56+E55</f>
        <v>0.99999999999999989</v>
      </c>
      <c r="F56" s="66">
        <f t="shared" si="57"/>
        <v>0</v>
      </c>
      <c r="G56" s="321">
        <f t="shared" si="57"/>
        <v>0</v>
      </c>
      <c r="H56" s="321">
        <f t="shared" si="57"/>
        <v>0</v>
      </c>
      <c r="I56" s="321">
        <f>+I$49*J56</f>
        <v>68131259.596870214</v>
      </c>
      <c r="J56" s="105">
        <v>0.1</v>
      </c>
      <c r="K56" s="321">
        <f>SUM(F56:I56)</f>
        <v>68131259.596870214</v>
      </c>
      <c r="L56" s="350">
        <f t="shared" si="60"/>
        <v>10760145929.302036</v>
      </c>
      <c r="M56" s="321">
        <f ca="1">+B56*$K$49</f>
        <v>1611619143.7546136</v>
      </c>
      <c r="N56" s="350">
        <f t="shared" ca="1" si="61"/>
        <v>12248305492.535063</v>
      </c>
      <c r="O56" s="351">
        <f t="shared" ca="1" si="58"/>
        <v>1488159563.2330265</v>
      </c>
      <c r="T56" s="189"/>
      <c r="U56" s="189"/>
      <c r="V56" s="189"/>
      <c r="W56" s="189"/>
      <c r="X56" s="317"/>
      <c r="Y56" s="317"/>
      <c r="Z56" s="317"/>
      <c r="AA56" s="317"/>
      <c r="AB56" s="317"/>
      <c r="AC56" s="317"/>
      <c r="AE56" s="318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</row>
    <row r="57" spans="2:45" ht="15.75" outlineLevel="1" thickBot="1">
      <c r="B57" s="365">
        <f>SUM(B52:B56)</f>
        <v>0.95</v>
      </c>
      <c r="C57" s="319"/>
      <c r="D57" s="319">
        <f>100%-D53-D54-D55-D56</f>
        <v>0</v>
      </c>
      <c r="E57" s="319">
        <f>+D57+E56</f>
        <v>0.99999999999999989</v>
      </c>
      <c r="F57" s="319">
        <f>SUM(F52:F56)</f>
        <v>2450000000</v>
      </c>
      <c r="G57" s="319">
        <f t="shared" ref="G57:I57" si="62">SUM(G52:G56)</f>
        <v>932833333.33333349</v>
      </c>
      <c r="H57" s="319">
        <f t="shared" si="62"/>
        <v>6696000000</v>
      </c>
      <c r="I57" s="319">
        <f t="shared" si="62"/>
        <v>681312595.96870196</v>
      </c>
      <c r="J57" s="319"/>
      <c r="K57" s="319">
        <f>SUM(K52:K56)</f>
        <v>10760145929.302036</v>
      </c>
      <c r="L57" s="319"/>
      <c r="M57" s="319">
        <f ca="1">SUM(M52:M56)</f>
        <v>12248305492.535063</v>
      </c>
      <c r="N57" s="319"/>
      <c r="O57" s="195"/>
      <c r="P57" s="189"/>
      <c r="V57" s="189"/>
      <c r="W57" s="189"/>
      <c r="X57" s="189"/>
      <c r="Y57" s="189"/>
      <c r="Z57" s="317"/>
      <c r="AA57" s="317"/>
      <c r="AB57" s="317"/>
      <c r="AC57" s="317"/>
      <c r="AD57" s="317"/>
      <c r="AE57" s="317"/>
      <c r="AG57" s="318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</row>
    <row r="58" spans="2:45" outlineLevel="1">
      <c r="B58" s="40"/>
      <c r="F58" s="340">
        <f>+F57/F49</f>
        <v>1</v>
      </c>
      <c r="G58" s="340">
        <f t="shared" ref="G58:I58" si="63">+G57/G49</f>
        <v>0.99999999999999989</v>
      </c>
      <c r="H58" s="340">
        <f t="shared" si="63"/>
        <v>1</v>
      </c>
      <c r="I58" s="340">
        <f t="shared" si="63"/>
        <v>0.99999999999999978</v>
      </c>
      <c r="J58" s="340"/>
      <c r="K58" s="340">
        <f t="shared" ref="K58" ca="1" si="64">+K57/K49</f>
        <v>0.83457574103348331</v>
      </c>
      <c r="L58" s="189"/>
      <c r="M58" s="340">
        <f ca="1">+M57/K49</f>
        <v>0.95</v>
      </c>
      <c r="N58" s="189"/>
      <c r="O58" s="189"/>
      <c r="P58" s="189"/>
      <c r="V58" s="189"/>
      <c r="W58" s="189"/>
      <c r="X58" s="189"/>
      <c r="Y58" s="189"/>
      <c r="Z58" s="317"/>
      <c r="AA58" s="317"/>
      <c r="AB58" s="317"/>
      <c r="AC58" s="317"/>
      <c r="AD58" s="317"/>
      <c r="AE58" s="317"/>
      <c r="AG58" s="318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</row>
    <row r="59" spans="2:45" ht="15.75" outlineLevel="1" thickBot="1">
      <c r="B59" s="40"/>
      <c r="K59" s="189"/>
      <c r="L59" s="189"/>
      <c r="M59" s="189"/>
      <c r="N59" s="189"/>
      <c r="O59" s="189"/>
      <c r="P59" s="189"/>
      <c r="V59" s="189"/>
      <c r="W59" s="189"/>
      <c r="X59" s="189"/>
      <c r="Y59" s="189"/>
      <c r="Z59" s="317"/>
      <c r="AA59" s="317"/>
      <c r="AB59" s="317"/>
      <c r="AC59" s="317"/>
      <c r="AD59" s="317"/>
      <c r="AE59" s="317"/>
      <c r="AG59" s="318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</row>
    <row r="60" spans="2:45" ht="19.5" outlineLevel="1" thickBot="1">
      <c r="B60" s="205" t="s">
        <v>252</v>
      </c>
      <c r="C60" s="210"/>
      <c r="D60" s="210"/>
      <c r="E60" s="210"/>
      <c r="F60" s="210"/>
      <c r="G60" s="210"/>
      <c r="H60" s="210"/>
      <c r="I60" s="210"/>
      <c r="J60" s="206"/>
      <c r="K60" s="206"/>
      <c r="L60" s="206"/>
      <c r="M60" s="206"/>
      <c r="N60" s="206"/>
      <c r="O60" s="206"/>
      <c r="P60" s="206"/>
      <c r="Q60" s="206"/>
      <c r="R60" s="322"/>
      <c r="S60" s="189"/>
      <c r="T60" s="189"/>
      <c r="U60" s="189"/>
      <c r="V60" s="189"/>
      <c r="W60" s="189"/>
      <c r="X60" s="189"/>
      <c r="Y60" s="189"/>
      <c r="Z60" s="317"/>
      <c r="AA60" s="317"/>
      <c r="AB60" s="317"/>
      <c r="AC60" s="317"/>
      <c r="AD60" s="317"/>
      <c r="AE60" s="317"/>
      <c r="AG60" s="318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</row>
    <row r="61" spans="2:45" ht="61.5" customHeight="1" outlineLevel="1">
      <c r="B61" s="211" t="s">
        <v>111</v>
      </c>
      <c r="C61" s="41"/>
      <c r="D61" s="212" t="s">
        <v>95</v>
      </c>
      <c r="E61" s="40"/>
      <c r="F61" s="40"/>
      <c r="G61" s="40"/>
      <c r="H61" s="40"/>
      <c r="I61" s="40"/>
      <c r="J61" s="40"/>
      <c r="K61" s="189"/>
      <c r="L61" s="189"/>
      <c r="M61" s="189"/>
      <c r="N61" s="189"/>
      <c r="O61" s="189"/>
      <c r="P61" s="189"/>
      <c r="Q61" s="189"/>
      <c r="R61" s="189"/>
      <c r="S61" s="189"/>
      <c r="T61" s="171"/>
      <c r="U61" s="318"/>
      <c r="V61" s="171"/>
      <c r="W61" s="318"/>
      <c r="X61" s="318"/>
      <c r="Y61" s="318"/>
      <c r="Z61" s="171"/>
      <c r="AA61" s="318"/>
      <c r="AB61" s="171"/>
      <c r="AC61" s="171"/>
      <c r="AD61" s="318"/>
      <c r="AE61" s="171"/>
      <c r="AG61" s="171"/>
      <c r="AH61" s="171"/>
      <c r="AI61" s="171"/>
      <c r="AJ61" s="171"/>
      <c r="AK61" s="171"/>
      <c r="AL61" s="171"/>
      <c r="AM61" s="318"/>
      <c r="AN61" s="171"/>
      <c r="AO61" s="171"/>
      <c r="AP61" s="171"/>
      <c r="AQ61" s="171"/>
      <c r="AR61" s="171"/>
      <c r="AS61" s="171"/>
    </row>
    <row r="62" spans="2:45" outlineLevel="1">
      <c r="B62" s="40" t="s">
        <v>14</v>
      </c>
      <c r="D62" s="42">
        <f>+I26</f>
        <v>0.17230694782215439</v>
      </c>
      <c r="E62" s="40"/>
      <c r="F62" s="40"/>
      <c r="G62" s="40"/>
      <c r="H62" s="40"/>
      <c r="I62" s="40"/>
      <c r="J62" s="40"/>
      <c r="K62" s="189"/>
      <c r="L62" s="189"/>
      <c r="M62" s="189"/>
      <c r="N62" s="189"/>
      <c r="O62" s="189"/>
      <c r="P62" s="189"/>
      <c r="Q62" s="189"/>
      <c r="R62" s="189"/>
      <c r="S62" s="189"/>
      <c r="T62" s="181"/>
      <c r="U62" s="181"/>
      <c r="V62" s="181"/>
      <c r="W62" s="181"/>
      <c r="X62" s="181"/>
      <c r="Y62" s="181"/>
      <c r="Z62" s="181"/>
      <c r="AA62" s="181"/>
      <c r="AB62" s="181"/>
      <c r="AC62" s="172"/>
      <c r="AD62" s="172"/>
      <c r="AE62" s="182"/>
      <c r="AG62" s="172"/>
      <c r="AH62" s="172"/>
      <c r="AI62" s="173"/>
      <c r="AJ62" s="174"/>
      <c r="AK62" s="172"/>
      <c r="AL62" s="172"/>
      <c r="AM62" s="172"/>
      <c r="AN62" s="172"/>
      <c r="AO62" s="174"/>
      <c r="AP62" s="172"/>
      <c r="AQ62" s="175"/>
      <c r="AR62" s="172"/>
      <c r="AS62" s="176"/>
    </row>
    <row r="63" spans="2:45" outlineLevel="1">
      <c r="B63" s="40" t="s">
        <v>97</v>
      </c>
      <c r="D63" s="42">
        <f>+K26</f>
        <v>6.5605577344258398E-2</v>
      </c>
      <c r="E63" s="40"/>
      <c r="F63" s="40"/>
      <c r="G63" s="40"/>
      <c r="H63" s="40"/>
      <c r="I63" s="40"/>
      <c r="J63" s="40"/>
      <c r="K63" s="189"/>
      <c r="L63" s="189"/>
      <c r="M63" s="189"/>
      <c r="N63" s="189"/>
      <c r="O63" s="189"/>
      <c r="P63" s="189"/>
      <c r="Q63" s="189"/>
      <c r="R63" s="189"/>
      <c r="S63" s="189"/>
      <c r="T63" s="181"/>
      <c r="U63" s="181"/>
      <c r="V63" s="181"/>
      <c r="W63" s="181"/>
      <c r="X63" s="181"/>
      <c r="Y63" s="181"/>
      <c r="Z63" s="181"/>
      <c r="AA63" s="181"/>
      <c r="AB63" s="181"/>
      <c r="AC63" s="172"/>
      <c r="AD63" s="172"/>
      <c r="AE63" s="182"/>
      <c r="AG63" s="172"/>
      <c r="AH63" s="172"/>
      <c r="AI63" s="173"/>
      <c r="AJ63" s="174"/>
      <c r="AK63" s="172"/>
      <c r="AL63" s="172"/>
      <c r="AM63" s="172"/>
      <c r="AN63" s="172"/>
      <c r="AO63" s="174"/>
      <c r="AP63" s="172"/>
      <c r="AQ63" s="175"/>
      <c r="AR63" s="172"/>
      <c r="AS63" s="176"/>
    </row>
    <row r="64" spans="2:45" outlineLevel="1">
      <c r="B64" s="40" t="s">
        <v>98</v>
      </c>
      <c r="D64" s="42">
        <f>+M26</f>
        <v>0.47092543780291668</v>
      </c>
      <c r="E64" s="40"/>
      <c r="F64" s="40"/>
      <c r="G64" s="40"/>
      <c r="H64" s="40"/>
      <c r="I64" s="40"/>
      <c r="J64" s="40"/>
      <c r="K64" s="189"/>
      <c r="L64" s="189"/>
      <c r="M64" s="189"/>
      <c r="N64" s="189"/>
      <c r="O64" s="189"/>
      <c r="P64" s="189"/>
      <c r="Q64" s="189"/>
      <c r="R64" s="189"/>
      <c r="S64" s="189"/>
      <c r="T64" s="181"/>
      <c r="U64" s="181"/>
      <c r="V64" s="181"/>
      <c r="W64" s="181"/>
      <c r="X64" s="181"/>
      <c r="Y64" s="181"/>
      <c r="Z64" s="181"/>
      <c r="AA64" s="181"/>
      <c r="AB64" s="181"/>
      <c r="AC64" s="172"/>
      <c r="AD64" s="172"/>
      <c r="AE64" s="182"/>
      <c r="AG64" s="172"/>
      <c r="AH64" s="172"/>
      <c r="AI64" s="173"/>
      <c r="AJ64" s="174"/>
      <c r="AK64" s="172"/>
      <c r="AL64" s="172"/>
      <c r="AM64" s="172"/>
      <c r="AN64" s="172"/>
      <c r="AO64" s="174"/>
      <c r="AP64" s="172"/>
      <c r="AQ64" s="175"/>
      <c r="AR64" s="172"/>
      <c r="AS64" s="176"/>
    </row>
    <row r="65" spans="2:48" outlineLevel="1">
      <c r="B65" s="40" t="s">
        <v>110</v>
      </c>
      <c r="D65" s="42">
        <f>+Q26+S26</f>
        <v>7.524690353729277E-2</v>
      </c>
      <c r="E65" s="40"/>
      <c r="F65" s="40"/>
      <c r="G65" s="40"/>
      <c r="H65" s="40"/>
      <c r="I65" s="40"/>
      <c r="J65" s="40"/>
      <c r="K65" s="189"/>
      <c r="L65" s="189"/>
      <c r="M65" s="189"/>
      <c r="N65" s="189"/>
      <c r="O65" s="189"/>
      <c r="P65" s="189"/>
      <c r="Q65" s="189"/>
      <c r="R65" s="189"/>
      <c r="S65" s="189"/>
      <c r="T65" s="181"/>
      <c r="U65" s="181"/>
      <c r="V65" s="181"/>
      <c r="W65" s="181"/>
      <c r="X65" s="181"/>
      <c r="Y65" s="181"/>
      <c r="Z65" s="181"/>
      <c r="AA65" s="181"/>
      <c r="AB65" s="181"/>
      <c r="AC65" s="172"/>
      <c r="AD65" s="172"/>
      <c r="AE65" s="182"/>
      <c r="AG65" s="172"/>
      <c r="AH65" s="172"/>
      <c r="AI65" s="173"/>
      <c r="AJ65" s="174"/>
      <c r="AK65" s="172"/>
      <c r="AL65" s="172"/>
      <c r="AM65" s="172"/>
      <c r="AN65" s="172"/>
      <c r="AO65" s="174"/>
      <c r="AP65" s="172"/>
      <c r="AQ65" s="175"/>
      <c r="AR65" s="172"/>
      <c r="AS65" s="176"/>
    </row>
    <row r="66" spans="2:48" outlineLevel="1">
      <c r="B66" s="40" t="s">
        <v>109</v>
      </c>
      <c r="C66" s="297"/>
      <c r="D66" s="42">
        <f ca="1">U26</f>
        <v>6.5916152881999035E-2</v>
      </c>
      <c r="E66" s="40"/>
      <c r="F66" s="40"/>
      <c r="G66" s="40"/>
      <c r="H66" s="40"/>
      <c r="I66" s="40"/>
      <c r="J66" s="40"/>
      <c r="K66" s="189"/>
      <c r="L66" s="189"/>
      <c r="M66" s="189"/>
      <c r="N66" s="189"/>
      <c r="O66" s="189"/>
      <c r="P66" s="189"/>
      <c r="Q66" s="189"/>
      <c r="R66" s="189"/>
      <c r="S66" s="189"/>
      <c r="T66" s="181"/>
      <c r="U66" s="181"/>
      <c r="V66" s="181"/>
      <c r="W66" s="181"/>
      <c r="X66" s="181"/>
      <c r="Y66" s="181"/>
      <c r="Z66" s="181"/>
      <c r="AA66" s="181"/>
      <c r="AB66" s="181"/>
      <c r="AC66" s="172"/>
      <c r="AD66" s="172"/>
      <c r="AE66" s="182"/>
      <c r="AG66" s="172"/>
      <c r="AH66" s="172"/>
      <c r="AI66" s="173"/>
      <c r="AJ66" s="174"/>
      <c r="AK66" s="172"/>
      <c r="AL66" s="172"/>
      <c r="AM66" s="172"/>
      <c r="AN66" s="172"/>
      <c r="AO66" s="174"/>
      <c r="AP66" s="172"/>
      <c r="AQ66" s="175"/>
      <c r="AR66" s="172"/>
      <c r="AS66" s="176"/>
    </row>
    <row r="67" spans="2:48" ht="21.75" customHeight="1" outlineLevel="1">
      <c r="B67" s="40" t="s">
        <v>195</v>
      </c>
      <c r="C67" s="297"/>
      <c r="D67" s="42">
        <f ca="1">+AK24</f>
        <v>0.1499989806113787</v>
      </c>
      <c r="E67" s="40"/>
      <c r="F67" s="40"/>
      <c r="G67" s="40"/>
      <c r="H67" s="40"/>
      <c r="I67" s="40"/>
      <c r="J67" s="40"/>
      <c r="K67" s="189"/>
      <c r="L67" s="189"/>
      <c r="M67" s="189"/>
      <c r="N67" s="189"/>
      <c r="O67" s="189"/>
      <c r="P67" s="189"/>
      <c r="Q67" s="189"/>
      <c r="R67" s="189"/>
      <c r="S67" s="189"/>
      <c r="T67" s="181"/>
      <c r="U67" s="181"/>
      <c r="V67" s="181"/>
      <c r="W67" s="181"/>
      <c r="X67" s="181"/>
      <c r="Y67" s="181"/>
      <c r="Z67" s="181"/>
      <c r="AA67" s="181"/>
      <c r="AB67" s="181"/>
      <c r="AC67" s="172"/>
      <c r="AD67" s="172"/>
      <c r="AE67" s="182"/>
      <c r="AG67" s="172"/>
      <c r="AH67" s="172"/>
      <c r="AI67" s="173"/>
      <c r="AJ67" s="174"/>
      <c r="AK67" s="172"/>
      <c r="AL67" s="172"/>
      <c r="AM67" s="172"/>
      <c r="AN67" s="172"/>
      <c r="AO67" s="174"/>
      <c r="AP67" s="172"/>
      <c r="AQ67" s="175"/>
      <c r="AR67" s="172"/>
      <c r="AS67" s="176"/>
    </row>
    <row r="68" spans="2:48" outlineLevel="1">
      <c r="D68" s="40"/>
      <c r="E68" s="40"/>
      <c r="F68" s="40"/>
      <c r="G68" s="40"/>
      <c r="H68" s="40"/>
      <c r="I68" s="40"/>
      <c r="J68" s="40"/>
      <c r="K68" s="189"/>
      <c r="L68" s="189"/>
      <c r="M68" s="189"/>
      <c r="N68" s="189"/>
      <c r="O68" s="189"/>
      <c r="P68" s="189"/>
      <c r="Q68" s="189"/>
      <c r="R68" s="189"/>
      <c r="S68" s="189"/>
      <c r="T68" s="181"/>
      <c r="U68" s="181"/>
      <c r="V68" s="181"/>
      <c r="W68" s="181"/>
      <c r="X68" s="181"/>
      <c r="Y68" s="181"/>
      <c r="Z68" s="181"/>
      <c r="AA68" s="181"/>
      <c r="AB68" s="181"/>
      <c r="AC68" s="172"/>
      <c r="AD68" s="172"/>
      <c r="AE68" s="182"/>
      <c r="AG68" s="172"/>
      <c r="AH68" s="172"/>
      <c r="AI68" s="173"/>
      <c r="AJ68" s="174"/>
      <c r="AK68" s="172"/>
      <c r="AL68" s="172"/>
      <c r="AM68" s="172"/>
      <c r="AN68" s="172"/>
      <c r="AO68" s="174"/>
      <c r="AP68" s="172"/>
      <c r="AQ68" s="175"/>
      <c r="AR68" s="172"/>
      <c r="AS68" s="176"/>
    </row>
    <row r="69" spans="2:48" outlineLevel="1">
      <c r="D69" s="40"/>
      <c r="E69" s="40"/>
      <c r="F69" s="40"/>
      <c r="G69" s="40"/>
      <c r="H69" s="40"/>
      <c r="I69" s="40"/>
      <c r="J69" s="40"/>
      <c r="K69" s="189"/>
      <c r="L69" s="189"/>
      <c r="M69" s="189"/>
      <c r="N69" s="189"/>
      <c r="O69" s="189"/>
      <c r="P69" s="189"/>
      <c r="Q69" s="189"/>
      <c r="R69" s="189"/>
      <c r="S69" s="189"/>
      <c r="T69" s="181"/>
      <c r="U69" s="181"/>
      <c r="V69" s="181"/>
      <c r="W69" s="181"/>
      <c r="X69" s="181"/>
      <c r="Y69" s="181"/>
      <c r="Z69" s="181"/>
      <c r="AA69" s="181"/>
      <c r="AB69" s="181"/>
      <c r="AC69" s="172"/>
      <c r="AD69" s="172"/>
      <c r="AE69" s="182"/>
      <c r="AG69" s="172"/>
      <c r="AH69" s="172"/>
      <c r="AI69" s="173"/>
      <c r="AJ69" s="174"/>
      <c r="AK69" s="172"/>
      <c r="AL69" s="172"/>
      <c r="AM69" s="172"/>
      <c r="AN69" s="172"/>
      <c r="AO69" s="174"/>
      <c r="AP69" s="172"/>
      <c r="AQ69" s="175"/>
      <c r="AR69" s="172"/>
      <c r="AS69" s="176"/>
    </row>
    <row r="70" spans="2:48" outlineLevel="1">
      <c r="B70" s="40"/>
      <c r="C70" s="43"/>
      <c r="D70" s="40"/>
      <c r="E70" s="40"/>
      <c r="F70" s="40"/>
      <c r="G70" s="40"/>
      <c r="H70" s="40"/>
      <c r="I70" s="40"/>
      <c r="J70" s="40"/>
      <c r="K70" s="189"/>
      <c r="L70" s="189"/>
      <c r="M70" s="189"/>
      <c r="N70" s="189"/>
      <c r="O70" s="189"/>
      <c r="P70" s="189"/>
      <c r="Q70" s="189"/>
      <c r="R70" s="189"/>
      <c r="S70" s="189"/>
      <c r="T70" s="181"/>
      <c r="U70" s="181"/>
      <c r="V70" s="181"/>
      <c r="W70" s="181"/>
      <c r="X70" s="181"/>
      <c r="Y70" s="181"/>
      <c r="Z70" s="181"/>
      <c r="AA70" s="181"/>
      <c r="AB70" s="181"/>
      <c r="AC70" s="172"/>
      <c r="AD70" s="172"/>
      <c r="AE70" s="182"/>
      <c r="AG70" s="172"/>
      <c r="AH70" s="172"/>
      <c r="AI70" s="173"/>
      <c r="AJ70" s="174"/>
      <c r="AK70" s="172"/>
      <c r="AL70" s="172"/>
      <c r="AM70" s="172"/>
      <c r="AN70" s="172"/>
      <c r="AO70" s="174"/>
      <c r="AP70" s="172"/>
      <c r="AQ70" s="175"/>
      <c r="AR70" s="172"/>
      <c r="AS70" s="176"/>
    </row>
    <row r="71" spans="2:48" outlineLevel="1">
      <c r="B71" s="40"/>
      <c r="C71" s="40"/>
      <c r="D71" s="40"/>
      <c r="E71" s="40"/>
      <c r="F71" s="40"/>
      <c r="G71" s="40"/>
      <c r="H71" s="40"/>
      <c r="I71" s="40"/>
      <c r="J71" s="40"/>
      <c r="K71" s="189"/>
      <c r="L71" s="189"/>
      <c r="M71" s="189"/>
      <c r="N71" s="189"/>
      <c r="O71" s="189"/>
      <c r="P71" s="189"/>
      <c r="Q71" s="189"/>
      <c r="R71" s="189"/>
      <c r="S71" s="189"/>
      <c r="T71" s="181"/>
      <c r="U71" s="181"/>
      <c r="V71" s="181"/>
      <c r="W71" s="181"/>
      <c r="X71" s="181"/>
      <c r="Y71" s="181"/>
      <c r="Z71" s="181"/>
      <c r="AA71" s="181"/>
      <c r="AB71" s="181"/>
      <c r="AC71" s="172"/>
      <c r="AD71" s="172"/>
      <c r="AE71" s="182"/>
      <c r="AG71" s="172"/>
      <c r="AH71" s="172"/>
      <c r="AI71" s="173"/>
      <c r="AJ71" s="174"/>
      <c r="AK71" s="172"/>
      <c r="AL71" s="172"/>
      <c r="AM71" s="172"/>
      <c r="AN71" s="172"/>
      <c r="AO71" s="174"/>
      <c r="AP71" s="172"/>
      <c r="AQ71" s="175"/>
      <c r="AR71" s="172"/>
      <c r="AS71" s="176"/>
    </row>
    <row r="72" spans="2:48" outlineLevel="1">
      <c r="B72" s="40"/>
      <c r="C72" s="40"/>
      <c r="D72" s="40"/>
      <c r="E72" s="40"/>
      <c r="F72" s="40"/>
      <c r="G72" s="40"/>
      <c r="H72" s="40"/>
      <c r="I72" s="40"/>
      <c r="J72" s="40"/>
      <c r="K72" s="189"/>
      <c r="L72" s="189"/>
      <c r="M72" s="189"/>
      <c r="N72" s="189"/>
      <c r="O72" s="189"/>
      <c r="P72" s="189"/>
      <c r="Q72" s="189"/>
      <c r="R72" s="189"/>
      <c r="S72" s="189"/>
      <c r="T72" s="181"/>
      <c r="U72" s="181"/>
      <c r="V72" s="181"/>
      <c r="W72" s="181"/>
      <c r="X72" s="181"/>
      <c r="Y72" s="181"/>
      <c r="Z72" s="181"/>
      <c r="AA72" s="181"/>
      <c r="AB72" s="181"/>
      <c r="AC72" s="172"/>
      <c r="AD72" s="172"/>
      <c r="AE72" s="182"/>
      <c r="AG72" s="172"/>
      <c r="AH72" s="172"/>
      <c r="AI72" s="173"/>
      <c r="AJ72" s="174"/>
      <c r="AK72" s="172"/>
      <c r="AL72" s="172"/>
      <c r="AM72" s="172"/>
      <c r="AN72" s="172"/>
      <c r="AO72" s="174"/>
      <c r="AP72" s="172"/>
      <c r="AQ72" s="175"/>
      <c r="AR72" s="172"/>
      <c r="AS72" s="176"/>
    </row>
    <row r="73" spans="2:48" outlineLevel="1">
      <c r="B73" s="40"/>
      <c r="C73" s="40"/>
      <c r="D73" s="40"/>
      <c r="E73" s="40"/>
      <c r="F73" s="40"/>
      <c r="G73" s="40"/>
      <c r="H73" s="40"/>
      <c r="I73" s="40"/>
      <c r="J73" s="40"/>
      <c r="K73" s="189"/>
      <c r="L73" s="189"/>
      <c r="M73" s="189"/>
      <c r="N73" s="189"/>
      <c r="O73" s="189"/>
      <c r="P73" s="189"/>
      <c r="Q73" s="189"/>
      <c r="R73" s="189"/>
      <c r="S73" s="189"/>
      <c r="T73" s="181"/>
      <c r="U73" s="181"/>
      <c r="V73" s="181"/>
      <c r="W73" s="181"/>
      <c r="X73" s="181"/>
      <c r="Y73" s="181"/>
      <c r="Z73" s="181"/>
      <c r="AA73" s="181"/>
      <c r="AB73" s="181"/>
      <c r="AC73" s="172"/>
      <c r="AD73" s="172"/>
      <c r="AE73" s="182"/>
      <c r="AG73" s="172"/>
      <c r="AH73" s="172"/>
      <c r="AI73" s="173"/>
      <c r="AJ73" s="174"/>
      <c r="AK73" s="172"/>
      <c r="AL73" s="172"/>
      <c r="AM73" s="172"/>
      <c r="AN73" s="172"/>
      <c r="AO73" s="174"/>
      <c r="AP73" s="172"/>
      <c r="AQ73" s="175"/>
      <c r="AR73" s="172"/>
      <c r="AS73" s="176"/>
    </row>
    <row r="74" spans="2:48" outlineLevel="1">
      <c r="B74" s="40"/>
      <c r="C74" s="40"/>
      <c r="D74" s="40"/>
      <c r="E74" s="40"/>
      <c r="F74" s="40"/>
      <c r="G74" s="40"/>
      <c r="H74" s="40"/>
      <c r="I74" s="40"/>
      <c r="J74" s="40"/>
      <c r="K74" s="189"/>
      <c r="L74" s="189"/>
      <c r="M74" s="189"/>
      <c r="N74" s="189"/>
      <c r="O74" s="189"/>
      <c r="P74" s="189"/>
      <c r="Q74" s="189"/>
      <c r="R74" s="189"/>
      <c r="S74" s="189"/>
      <c r="T74" s="181"/>
      <c r="U74" s="181"/>
      <c r="V74" s="181"/>
      <c r="W74" s="181"/>
      <c r="X74" s="181"/>
      <c r="Y74" s="181"/>
      <c r="Z74" s="181"/>
      <c r="AA74" s="181"/>
      <c r="AB74" s="181"/>
      <c r="AC74" s="172"/>
      <c r="AD74" s="172"/>
      <c r="AE74" s="182"/>
      <c r="AG74" s="172"/>
      <c r="AH74" s="172"/>
      <c r="AI74" s="173"/>
      <c r="AJ74" s="172"/>
      <c r="AK74" s="172"/>
      <c r="AL74" s="172"/>
      <c r="AM74" s="172"/>
      <c r="AN74" s="172"/>
      <c r="AO74" s="174"/>
      <c r="AP74" s="172"/>
      <c r="AQ74" s="175"/>
      <c r="AR74" s="172"/>
      <c r="AS74" s="176"/>
    </row>
    <row r="75" spans="2:48" outlineLevel="1">
      <c r="B75" s="40"/>
      <c r="C75" s="40"/>
      <c r="D75" s="40"/>
      <c r="E75" s="40"/>
      <c r="F75" s="40"/>
      <c r="G75" s="40"/>
      <c r="H75" s="40"/>
      <c r="I75" s="40"/>
      <c r="J75" s="40"/>
      <c r="K75" s="189"/>
      <c r="L75" s="189"/>
      <c r="M75" s="189"/>
      <c r="N75" s="189"/>
      <c r="O75" s="189"/>
      <c r="P75" s="189"/>
      <c r="Q75" s="189"/>
      <c r="R75" s="189"/>
      <c r="S75" s="189"/>
      <c r="T75" s="181"/>
      <c r="U75" s="181"/>
      <c r="V75" s="181"/>
      <c r="W75" s="181"/>
      <c r="X75" s="181"/>
      <c r="Y75" s="181"/>
      <c r="Z75" s="181"/>
      <c r="AA75" s="181"/>
      <c r="AB75" s="181"/>
      <c r="AC75" s="172"/>
      <c r="AD75" s="172"/>
      <c r="AE75" s="182"/>
      <c r="AG75" s="172"/>
      <c r="AH75" s="172"/>
      <c r="AI75" s="173"/>
      <c r="AJ75" s="172"/>
      <c r="AK75" s="172"/>
      <c r="AL75" s="172"/>
      <c r="AM75" s="172"/>
      <c r="AN75" s="172"/>
      <c r="AO75" s="174"/>
      <c r="AP75" s="172"/>
      <c r="AQ75" s="175"/>
      <c r="AR75" s="172"/>
      <c r="AS75" s="176"/>
    </row>
    <row r="76" spans="2:48" ht="15.75" outlineLevel="1" thickBot="1">
      <c r="B76" s="40"/>
      <c r="C76" s="40"/>
      <c r="D76" s="40"/>
      <c r="E76" s="40"/>
      <c r="F76" s="40"/>
      <c r="G76" s="40"/>
      <c r="H76" s="40"/>
      <c r="I76" s="40"/>
      <c r="J76" s="40"/>
      <c r="K76" s="189"/>
      <c r="L76" s="189"/>
      <c r="M76" s="189"/>
      <c r="N76" s="189"/>
      <c r="O76" s="189"/>
      <c r="P76" s="189"/>
      <c r="Q76" s="189"/>
      <c r="R76" s="189"/>
      <c r="S76" s="189"/>
      <c r="T76" s="181"/>
      <c r="U76" s="181"/>
      <c r="V76" s="181"/>
      <c r="W76" s="181"/>
      <c r="X76" s="181"/>
      <c r="Y76" s="181"/>
      <c r="Z76" s="181"/>
      <c r="AA76" s="181"/>
      <c r="AB76" s="181"/>
      <c r="AC76" s="172"/>
      <c r="AD76" s="172"/>
      <c r="AE76" s="182"/>
      <c r="AG76" s="172"/>
      <c r="AH76" s="172"/>
      <c r="AI76" s="173"/>
      <c r="AJ76" s="172"/>
      <c r="AK76" s="172"/>
      <c r="AL76" s="172"/>
      <c r="AM76" s="172"/>
      <c r="AN76" s="172"/>
      <c r="AO76" s="174"/>
      <c r="AP76" s="172"/>
      <c r="AQ76" s="175"/>
      <c r="AR76" s="172"/>
      <c r="AS76" s="176"/>
    </row>
    <row r="77" spans="2:48" ht="19.5" outlineLevel="1" thickBot="1">
      <c r="B77" s="205" t="s">
        <v>251</v>
      </c>
      <c r="C77" s="210"/>
      <c r="D77" s="210"/>
      <c r="E77" s="210"/>
      <c r="F77" s="210"/>
      <c r="G77" s="210"/>
      <c r="H77" s="210"/>
      <c r="I77" s="210"/>
      <c r="J77" s="206"/>
      <c r="K77" s="206"/>
      <c r="L77" s="206"/>
      <c r="M77" s="206"/>
      <c r="N77" s="206"/>
      <c r="O77" s="206"/>
      <c r="P77" s="206"/>
      <c r="Q77" s="206"/>
      <c r="R77" s="322"/>
      <c r="S77" s="189"/>
      <c r="T77" s="181"/>
      <c r="U77" s="181"/>
      <c r="V77" s="181"/>
      <c r="W77" s="181"/>
      <c r="X77" s="181"/>
      <c r="Y77" s="181"/>
      <c r="Z77" s="181"/>
      <c r="AA77" s="181"/>
      <c r="AB77" s="181"/>
      <c r="AC77" s="172"/>
      <c r="AD77" s="172"/>
      <c r="AE77" s="182"/>
      <c r="AG77" s="172"/>
      <c r="AH77" s="172"/>
      <c r="AI77" s="173"/>
      <c r="AJ77" s="172"/>
      <c r="AK77" s="172"/>
      <c r="AL77" s="172"/>
      <c r="AM77" s="172"/>
      <c r="AN77" s="172"/>
      <c r="AO77" s="174"/>
      <c r="AP77" s="172"/>
      <c r="AQ77" s="175"/>
      <c r="AR77" s="172"/>
      <c r="AS77" s="176"/>
    </row>
    <row r="78" spans="2:48" outlineLevel="1">
      <c r="B78" s="211" t="s">
        <v>111</v>
      </c>
      <c r="C78" s="41"/>
      <c r="D78" s="212" t="s">
        <v>95</v>
      </c>
      <c r="E78" s="40"/>
      <c r="F78" s="40"/>
      <c r="G78" s="40"/>
      <c r="H78" s="40"/>
      <c r="I78" s="40"/>
      <c r="J78" s="40"/>
      <c r="K78" s="189"/>
      <c r="L78" s="189"/>
      <c r="M78" s="189"/>
      <c r="N78" s="189"/>
      <c r="O78" s="189"/>
      <c r="P78" s="189"/>
      <c r="Q78" s="189"/>
      <c r="R78" s="189"/>
      <c r="S78" s="189"/>
      <c r="T78" s="181"/>
      <c r="U78" s="181"/>
      <c r="V78" s="181"/>
      <c r="W78" s="181"/>
      <c r="X78" s="181"/>
      <c r="Y78" s="181"/>
      <c r="Z78" s="181"/>
      <c r="AA78" s="181"/>
      <c r="AB78" s="181"/>
      <c r="AC78" s="172"/>
      <c r="AD78" s="172"/>
      <c r="AE78" s="182"/>
      <c r="AG78" s="172"/>
      <c r="AH78" s="172"/>
      <c r="AI78" s="173"/>
      <c r="AJ78" s="174"/>
      <c r="AK78" s="174"/>
      <c r="AL78" s="172"/>
      <c r="AM78" s="172"/>
      <c r="AN78" s="172"/>
      <c r="AO78" s="174"/>
      <c r="AP78" s="170"/>
      <c r="AQ78" s="175"/>
      <c r="AR78" s="172"/>
      <c r="AS78" s="176"/>
    </row>
    <row r="79" spans="2:48">
      <c r="B79" s="40" t="s">
        <v>14</v>
      </c>
      <c r="D79" s="42">
        <f ca="1">+I27</f>
        <v>0.15780879116325122</v>
      </c>
      <c r="E79" s="40"/>
      <c r="F79" s="40"/>
      <c r="G79" s="40"/>
      <c r="H79" s="40"/>
      <c r="I79" s="40"/>
      <c r="J79" s="40"/>
      <c r="K79" s="189"/>
      <c r="L79" s="189"/>
      <c r="M79" s="189"/>
      <c r="N79" s="189"/>
      <c r="O79" s="189"/>
      <c r="P79" s="189"/>
      <c r="Q79" s="189"/>
      <c r="R79" s="189"/>
      <c r="S79" s="189"/>
      <c r="T79" s="179"/>
      <c r="U79" s="179"/>
      <c r="V79" s="179"/>
      <c r="W79" s="179"/>
      <c r="X79" s="179"/>
      <c r="Y79" s="179"/>
      <c r="Z79" s="179"/>
      <c r="AA79" s="179"/>
      <c r="AB79" s="179"/>
      <c r="AC79" s="177"/>
      <c r="AD79" s="177"/>
      <c r="AE79" s="179"/>
      <c r="AG79" s="603"/>
      <c r="AH79" s="603"/>
      <c r="AI79" s="177"/>
      <c r="AJ79" s="177"/>
      <c r="AK79" s="178"/>
      <c r="AL79" s="179"/>
      <c r="AM79" s="179"/>
      <c r="AN79" s="179"/>
      <c r="AO79" s="177"/>
      <c r="AP79" s="179"/>
      <c r="AQ79" s="177"/>
      <c r="AR79" s="179"/>
      <c r="AS79" s="602"/>
      <c r="AT79" s="40"/>
      <c r="AU79" s="40"/>
      <c r="AV79" s="40"/>
    </row>
    <row r="80" spans="2:48">
      <c r="B80" s="40" t="s">
        <v>97</v>
      </c>
      <c r="D80" s="42">
        <f ca="1">+K27</f>
        <v>6.0085428853110023E-2</v>
      </c>
      <c r="E80" s="40"/>
      <c r="F80" s="40"/>
      <c r="G80" s="40"/>
      <c r="H80" s="40"/>
      <c r="I80" s="40"/>
      <c r="J80" s="40"/>
      <c r="K80" s="189"/>
      <c r="L80" s="189"/>
      <c r="M80" s="189"/>
      <c r="N80" s="189"/>
      <c r="O80" s="189"/>
      <c r="P80" s="189"/>
      <c r="Q80" s="189"/>
      <c r="R80" s="189"/>
      <c r="S80" s="189"/>
      <c r="T80" s="183"/>
      <c r="U80" s="183"/>
      <c r="V80" s="184"/>
      <c r="W80" s="184"/>
      <c r="X80" s="184"/>
      <c r="Y80" s="184"/>
      <c r="Z80" s="183"/>
      <c r="AA80" s="183"/>
      <c r="AB80" s="184"/>
      <c r="AC80" s="177"/>
      <c r="AD80" s="177"/>
      <c r="AE80" s="179"/>
      <c r="AG80" s="603"/>
      <c r="AH80" s="603"/>
      <c r="AI80" s="177"/>
      <c r="AJ80" s="177"/>
      <c r="AK80" s="178"/>
      <c r="AL80" s="178"/>
      <c r="AM80" s="178"/>
      <c r="AN80" s="177"/>
      <c r="AO80" s="177"/>
      <c r="AP80" s="179"/>
      <c r="AQ80" s="177"/>
      <c r="AR80" s="179"/>
      <c r="AS80" s="602"/>
      <c r="AT80" s="40"/>
      <c r="AU80" s="40"/>
      <c r="AV80" s="40"/>
    </row>
    <row r="81" spans="2:48">
      <c r="B81" s="40" t="s">
        <v>98</v>
      </c>
      <c r="D81" s="42">
        <f ca="1">+M27</f>
        <v>0.43130108801188982</v>
      </c>
      <c r="E81" s="40"/>
      <c r="F81" s="40"/>
      <c r="G81" s="40"/>
      <c r="H81" s="40"/>
      <c r="I81" s="40"/>
      <c r="K81" s="189"/>
      <c r="L81" s="189"/>
      <c r="M81" s="189"/>
      <c r="N81" s="189"/>
      <c r="O81" s="189"/>
      <c r="P81" s="189"/>
      <c r="Q81" s="189"/>
      <c r="R81" s="189"/>
      <c r="S81" s="189"/>
      <c r="T81" s="170"/>
      <c r="U81" s="170"/>
      <c r="V81" s="170"/>
      <c r="W81" s="170"/>
      <c r="X81" s="170"/>
      <c r="Y81" s="170"/>
      <c r="Z81" s="172"/>
      <c r="AA81" s="172"/>
      <c r="AB81" s="45"/>
      <c r="AC81" s="170"/>
      <c r="AD81" s="170"/>
      <c r="AE81" s="170"/>
      <c r="AG81" s="185"/>
      <c r="AH81" s="178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40"/>
      <c r="AU81" s="40"/>
      <c r="AV81" s="40"/>
    </row>
    <row r="82" spans="2:48">
      <c r="B82" s="40" t="s">
        <v>110</v>
      </c>
      <c r="D82" s="42">
        <f ca="1">+Q27+S27</f>
        <v>6.8915519867801645E-2</v>
      </c>
      <c r="E82" s="40"/>
      <c r="F82" s="40"/>
      <c r="G82" s="40"/>
      <c r="H82" s="40"/>
      <c r="I82" s="40"/>
      <c r="K82" s="189"/>
      <c r="L82" s="189"/>
      <c r="M82" s="189"/>
      <c r="N82" s="189"/>
      <c r="O82" s="189"/>
      <c r="P82" s="189"/>
      <c r="Q82" s="189"/>
      <c r="R82" s="189"/>
      <c r="S82" s="189"/>
    </row>
    <row r="83" spans="2:48">
      <c r="B83" s="40" t="s">
        <v>109</v>
      </c>
      <c r="D83" s="42">
        <f ca="1">U27</f>
        <v>6.036987211436675E-2</v>
      </c>
      <c r="E83" s="40"/>
      <c r="F83" s="40"/>
      <c r="G83" s="40"/>
      <c r="H83" s="40"/>
      <c r="I83" s="40"/>
      <c r="K83" s="189"/>
      <c r="L83" s="189"/>
      <c r="M83" s="189"/>
      <c r="N83" s="189"/>
      <c r="O83" s="189"/>
      <c r="P83" s="189"/>
      <c r="Q83" s="189"/>
      <c r="R83" s="189"/>
      <c r="S83" s="189"/>
    </row>
    <row r="84" spans="2:48">
      <c r="B84" s="40" t="s">
        <v>195</v>
      </c>
      <c r="D84" s="42">
        <f ca="1">+AJ24/$AH$24</f>
        <v>0.13737784868915254</v>
      </c>
      <c r="E84" s="40"/>
      <c r="F84" s="40"/>
      <c r="G84" s="40"/>
      <c r="H84" s="40"/>
      <c r="I84" s="40"/>
      <c r="K84" s="189"/>
      <c r="L84" s="189"/>
      <c r="M84" s="189"/>
      <c r="N84" s="189"/>
      <c r="O84" s="189"/>
      <c r="P84" s="189"/>
      <c r="Q84" s="189"/>
      <c r="R84" s="189"/>
      <c r="S84" s="189"/>
    </row>
    <row r="85" spans="2:48">
      <c r="B85" s="299" t="s">
        <v>250</v>
      </c>
      <c r="D85" s="298">
        <f ca="1">+AF25</f>
        <v>8.4141451300428077E-2</v>
      </c>
      <c r="E85" s="40"/>
      <c r="F85" s="40"/>
      <c r="G85" s="40"/>
      <c r="H85" s="40"/>
      <c r="I85" s="40"/>
      <c r="K85" s="189"/>
      <c r="L85" s="189"/>
      <c r="M85" s="189"/>
      <c r="N85" s="189"/>
      <c r="O85" s="189"/>
      <c r="P85" s="189"/>
      <c r="Q85" s="189"/>
      <c r="R85" s="189"/>
      <c r="S85" s="189"/>
    </row>
    <row r="86" spans="2:48">
      <c r="D86" s="40"/>
      <c r="E86" s="40"/>
      <c r="F86" s="40"/>
      <c r="G86" s="40"/>
      <c r="H86" s="40"/>
      <c r="I86" s="40"/>
      <c r="K86" s="189"/>
      <c r="L86" s="189"/>
      <c r="M86" s="189"/>
      <c r="N86" s="189"/>
      <c r="O86" s="189"/>
      <c r="P86" s="189"/>
      <c r="Q86" s="189"/>
      <c r="R86" s="189"/>
      <c r="S86" s="189"/>
    </row>
    <row r="87" spans="2:48">
      <c r="B87" s="40"/>
      <c r="C87" s="43"/>
      <c r="D87" s="40"/>
      <c r="E87" s="40"/>
      <c r="F87" s="40"/>
      <c r="G87" s="40"/>
      <c r="H87" s="40"/>
      <c r="I87" s="40"/>
      <c r="K87" s="189"/>
      <c r="L87" s="189"/>
      <c r="M87" s="189"/>
      <c r="N87" s="189"/>
      <c r="O87" s="189"/>
      <c r="P87" s="189"/>
      <c r="Q87" s="189"/>
      <c r="R87" s="189"/>
      <c r="S87" s="189"/>
    </row>
    <row r="88" spans="2:48">
      <c r="K88" s="189"/>
      <c r="L88" s="189"/>
      <c r="M88" s="189"/>
      <c r="N88" s="189"/>
      <c r="O88" s="189"/>
      <c r="P88" s="189"/>
      <c r="Q88" s="189"/>
      <c r="R88" s="189"/>
      <c r="S88" s="189"/>
    </row>
    <row r="89" spans="2:48">
      <c r="K89" s="189"/>
      <c r="L89" s="189"/>
      <c r="M89" s="189"/>
      <c r="N89" s="189"/>
      <c r="O89" s="189"/>
      <c r="P89" s="189"/>
      <c r="Q89" s="189"/>
      <c r="R89" s="189"/>
      <c r="S89" s="189"/>
    </row>
  </sheetData>
  <sheetProtection algorithmName="SHA-512" hashValue="c1LTmQRJYhlspDPoywU7SHD5dbm+lZjIaLleIdDpwTycCdTtZ9Wsz6LQEWGS3WSWT+KxJCbceQ3wWvXxQ/MBkg==" saltValue="GG+88TvMLnxC16oWlnqsog==" spinCount="100000" sheet="1" objects="1" scenarios="1"/>
  <mergeCells count="22">
    <mergeCell ref="AS79:AS80"/>
    <mergeCell ref="AG80:AH80"/>
    <mergeCell ref="B5:E5"/>
    <mergeCell ref="AG79:AH79"/>
    <mergeCell ref="Y4:AB5"/>
    <mergeCell ref="Y24:AB24"/>
    <mergeCell ref="Y25:AB25"/>
    <mergeCell ref="B30:E30"/>
    <mergeCell ref="F30:M30"/>
    <mergeCell ref="O30:X30"/>
    <mergeCell ref="AK24:AK25"/>
    <mergeCell ref="AI4:AK5"/>
    <mergeCell ref="F5:I5"/>
    <mergeCell ref="J5:K5"/>
    <mergeCell ref="L5:M5"/>
    <mergeCell ref="N5:O5"/>
    <mergeCell ref="P5:Q5"/>
    <mergeCell ref="R5:S5"/>
    <mergeCell ref="T5:U5"/>
    <mergeCell ref="V5:W5"/>
    <mergeCell ref="AC4:AH5"/>
    <mergeCell ref="B4:W4"/>
  </mergeCells>
  <pageMargins left="0.7" right="0.7" top="0.75" bottom="0.75" header="0.3" footer="0.3"/>
  <pageSetup paperSize="9" scale="29" orientation="landscape" r:id="rId1"/>
  <colBreaks count="1" manualBreakCount="1">
    <brk id="24" min="27" max="5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V50"/>
  <sheetViews>
    <sheetView topLeftCell="A22" workbookViewId="0">
      <selection activeCell="C19" sqref="C19"/>
    </sheetView>
  </sheetViews>
  <sheetFormatPr baseColWidth="10" defaultRowHeight="15"/>
  <cols>
    <col min="1" max="1" width="60.5703125" bestFit="1" customWidth="1"/>
    <col min="2" max="2" width="12.28515625" bestFit="1" customWidth="1"/>
    <col min="3" max="3" width="17.85546875" style="276" bestFit="1" customWidth="1"/>
    <col min="4" max="4" width="9.7109375" style="276" customWidth="1"/>
    <col min="5" max="5" width="17.85546875" bestFit="1" customWidth="1"/>
    <col min="6" max="6" width="9.7109375" customWidth="1"/>
    <col min="7" max="7" width="17.85546875" bestFit="1" customWidth="1"/>
    <col min="8" max="8" width="9.7109375" customWidth="1"/>
    <col min="9" max="9" width="17.85546875" style="276" bestFit="1" customWidth="1"/>
    <col min="10" max="10" width="9.7109375" style="276" customWidth="1"/>
    <col min="11" max="11" width="17.85546875" bestFit="1" customWidth="1"/>
    <col min="12" max="12" width="9.7109375" customWidth="1"/>
    <col min="13" max="13" width="17.85546875" bestFit="1" customWidth="1"/>
    <col min="14" max="14" width="9.7109375" customWidth="1"/>
    <col min="15" max="15" width="17.85546875" bestFit="1" customWidth="1"/>
    <col min="16" max="16" width="9.7109375" customWidth="1"/>
    <col min="17" max="17" width="17.85546875" bestFit="1" customWidth="1"/>
    <col min="18" max="18" width="9.7109375" customWidth="1"/>
    <col min="19" max="19" width="17.85546875" bestFit="1" customWidth="1"/>
    <col min="20" max="20" width="9.7109375" customWidth="1"/>
    <col min="21" max="21" width="17.85546875" bestFit="1" customWidth="1"/>
    <col min="22" max="22" width="9.7109375" customWidth="1"/>
  </cols>
  <sheetData>
    <row r="1" spans="1:22">
      <c r="A1" s="404"/>
      <c r="B1" s="620" t="s">
        <v>335</v>
      </c>
      <c r="C1" s="620" t="str">
        <f>+'6-CUADRO RESUMEN '!B7</f>
        <v>Vivienda Modelo 1</v>
      </c>
      <c r="D1" s="620"/>
      <c r="E1" s="620" t="str">
        <f>+'6-CUADRO RESUMEN '!B8</f>
        <v>Vivienda Modelo 2</v>
      </c>
      <c r="F1" s="620"/>
      <c r="G1" s="620" t="str">
        <f>+'6-CUADRO RESUMEN '!B9</f>
        <v>Vivienda Modelo 3</v>
      </c>
      <c r="H1" s="620"/>
      <c r="I1" s="620" t="str">
        <f>+'6-CUADRO RESUMEN '!B10</f>
        <v>Vivienda Modelo 4</v>
      </c>
      <c r="J1" s="620"/>
      <c r="K1" s="620" t="str">
        <f>+'6-CUADRO RESUMEN '!B11</f>
        <v>Vivienda Modelo 5</v>
      </c>
      <c r="L1" s="620"/>
      <c r="M1" s="620" t="str">
        <f>+'6-CUADRO RESUMEN '!B12</f>
        <v>Vivienda Modelo 6</v>
      </c>
      <c r="N1" s="620"/>
      <c r="O1" s="620" t="str">
        <f>+'6-CUADRO RESUMEN '!B13</f>
        <v>Vivienda Modelo 7</v>
      </c>
      <c r="P1" s="620"/>
      <c r="Q1" s="620" t="str">
        <f>+'6-CUADRO RESUMEN '!B14</f>
        <v>Vivienda Modelo 8</v>
      </c>
      <c r="R1" s="620"/>
      <c r="S1" s="620">
        <f>+'6-CUADRO RESUMEN '!B15</f>
        <v>0</v>
      </c>
      <c r="T1" s="620"/>
      <c r="U1" s="620">
        <f>+'6-CUADRO RESUMEN '!B16</f>
        <v>0</v>
      </c>
      <c r="V1" s="620"/>
    </row>
    <row r="2" spans="1:22">
      <c r="A2" s="405" t="s">
        <v>304</v>
      </c>
      <c r="B2" s="620"/>
      <c r="C2" s="379" t="s">
        <v>333</v>
      </c>
      <c r="D2" s="379" t="s">
        <v>334</v>
      </c>
      <c r="E2" s="379" t="s">
        <v>333</v>
      </c>
      <c r="F2" s="379" t="s">
        <v>334</v>
      </c>
      <c r="G2" s="379" t="s">
        <v>333</v>
      </c>
      <c r="H2" s="379" t="s">
        <v>334</v>
      </c>
      <c r="I2" s="379" t="s">
        <v>333</v>
      </c>
      <c r="J2" s="379" t="s">
        <v>334</v>
      </c>
      <c r="K2" s="379" t="s">
        <v>333</v>
      </c>
      <c r="L2" s="379" t="s">
        <v>334</v>
      </c>
      <c r="M2" s="379" t="s">
        <v>333</v>
      </c>
      <c r="N2" s="379" t="s">
        <v>334</v>
      </c>
      <c r="O2" s="379" t="s">
        <v>333</v>
      </c>
      <c r="P2" s="379" t="s">
        <v>334</v>
      </c>
      <c r="Q2" s="379" t="s">
        <v>333</v>
      </c>
      <c r="R2" s="379" t="s">
        <v>334</v>
      </c>
      <c r="S2" s="379" t="s">
        <v>333</v>
      </c>
      <c r="T2" s="379" t="s">
        <v>334</v>
      </c>
      <c r="U2" s="379" t="s">
        <v>333</v>
      </c>
      <c r="V2" s="379" t="s">
        <v>334</v>
      </c>
    </row>
    <row r="3" spans="1:22">
      <c r="A3" s="404" t="s">
        <v>306</v>
      </c>
      <c r="B3" s="397"/>
      <c r="C3" s="393">
        <f>VLOOKUP(C$1,'6-CUADRO RESUMEN '!$B$7:$U$23,11)</f>
        <v>98500000</v>
      </c>
      <c r="D3" s="395">
        <f ca="1">C3/C$37</f>
        <v>0.43573523645856344</v>
      </c>
      <c r="E3" s="393">
        <f>VLOOKUP(E$1,'6-CUADRO RESUMEN '!$B$7:$U$23,11)</f>
        <v>135000000</v>
      </c>
      <c r="F3" s="395">
        <f t="shared" ref="F3:F8" ca="1" si="0">+E3/E$37</f>
        <v>0.48356988316832544</v>
      </c>
      <c r="G3" s="393">
        <f>VLOOKUP(G$1,'6-CUADRO RESUMEN '!$B$7:$U$23,11)</f>
        <v>145000000</v>
      </c>
      <c r="H3" s="395">
        <f ca="1">+G3/G$37</f>
        <v>0.49334557280972213</v>
      </c>
      <c r="I3" s="393">
        <f>VLOOKUP(I$1,'6-CUADRO RESUMEN '!$B$7:$U$23,11)</f>
        <v>157000000</v>
      </c>
      <c r="J3" s="395">
        <f ca="1">+I3/I$37</f>
        <v>0.50385573911212145</v>
      </c>
      <c r="K3" s="393">
        <f>VLOOKUP(K$1,'6-CUADRO RESUMEN '!$B$7:$U$23,11)</f>
        <v>98500000</v>
      </c>
      <c r="L3" s="395">
        <f ca="1">+K3/K$37</f>
        <v>0.33749653470063812</v>
      </c>
      <c r="M3" s="393">
        <f>VLOOKUP(M$1,'6-CUADRO RESUMEN '!$B$7:$U$23,11)</f>
        <v>135000000</v>
      </c>
      <c r="N3" s="395">
        <f ca="1">+M3/M$37</f>
        <v>0.39057048521644433</v>
      </c>
      <c r="O3" s="393">
        <f>VLOOKUP(O$1,'6-CUADRO RESUMEN '!$B$7:$U$23,11)</f>
        <v>145000000</v>
      </c>
      <c r="P3" s="396">
        <f ca="1">+O3/O$37</f>
        <v>0.40234620185574549</v>
      </c>
      <c r="Q3" s="393">
        <f>VLOOKUP(Q$1,'6-CUADRO RESUMEN '!$B$7:$U$23,11)</f>
        <v>157000000</v>
      </c>
      <c r="R3" s="395">
        <f ca="1">+Q3/Q$37</f>
        <v>0.41526519968080522</v>
      </c>
      <c r="S3" s="393">
        <f>VLOOKUP(S$1,'6-CUADRO RESUMEN '!$B$7:$U$23,11)</f>
        <v>0</v>
      </c>
      <c r="T3" s="395" t="e">
        <f ca="1">+S3/S$37</f>
        <v>#DIV/0!</v>
      </c>
      <c r="U3" s="393">
        <f>VLOOKUP(U$1,'6-CUADRO RESUMEN '!$B$7:$U$23,11)</f>
        <v>0</v>
      </c>
      <c r="V3" s="395" t="e">
        <f ca="1">+U3/U$37</f>
        <v>#DIV/0!</v>
      </c>
    </row>
    <row r="4" spans="1:22">
      <c r="A4" s="389" t="s">
        <v>307</v>
      </c>
      <c r="B4" s="398"/>
      <c r="C4" s="394">
        <f>VLOOKUP(C$1,'6-CUADRO RESUMEN '!$B$7:$U$23,9)</f>
        <v>12437777.777777784</v>
      </c>
      <c r="D4" s="396">
        <f ca="1">+C4/C$37</f>
        <v>5.5021096863137747E-2</v>
      </c>
      <c r="E4" s="394">
        <f>VLOOKUP(E$1,'6-CUADRO RESUMEN '!$B$7:$U$23,9)</f>
        <v>12437777.777777784</v>
      </c>
      <c r="F4" s="396">
        <f t="shared" ca="1" si="0"/>
        <v>4.4552109236100722E-2</v>
      </c>
      <c r="G4" s="394">
        <f>VLOOKUP(G$1,'6-CUADRO RESUMEN '!$B$7:$U$23,9)</f>
        <v>12437777.777777784</v>
      </c>
      <c r="H4" s="396">
        <f t="shared" ref="H4" ca="1" si="1">+G4/G$37</f>
        <v>4.2318086912122854E-2</v>
      </c>
      <c r="I4" s="394">
        <f>VLOOKUP(I$1,'6-CUADRO RESUMEN '!$B$7:$U$23,9)</f>
        <v>12437777.777777784</v>
      </c>
      <c r="J4" s="396">
        <f t="shared" ref="J4" ca="1" si="2">+I4/I$37</f>
        <v>3.9916214746079898E-2</v>
      </c>
      <c r="K4" s="394">
        <f>VLOOKUP(K$1,'6-CUADRO RESUMEN '!$B$7:$U$23,9)</f>
        <v>24875555.555555567</v>
      </c>
      <c r="L4" s="396">
        <f t="shared" ref="L4" ca="1" si="3">+K4/K$37</f>
        <v>8.5232627398509744E-2</v>
      </c>
      <c r="M4" s="394">
        <f>VLOOKUP(M$1,'6-CUADRO RESUMEN '!$B$7:$U$23,9)</f>
        <v>24875555.555555567</v>
      </c>
      <c r="N4" s="396">
        <f t="shared" ref="N4" ca="1" si="4">+M4/M$37</f>
        <v>7.1967835580458925E-2</v>
      </c>
      <c r="O4" s="394">
        <f>VLOOKUP(O$1,'6-CUADRO RESUMEN '!$B$7:$U$23,9)</f>
        <v>24875555.555555567</v>
      </c>
      <c r="P4" s="396">
        <f t="shared" ref="P4" ca="1" si="5">+O4/O$37</f>
        <v>6.9024726185030152E-2</v>
      </c>
      <c r="Q4" s="394">
        <f>VLOOKUP(Q$1,'6-CUADRO RESUMEN '!$B$7:$U$23,9)</f>
        <v>24875555.555555567</v>
      </c>
      <c r="R4" s="396">
        <f t="shared" ref="R4:T4" ca="1" si="6">+Q4/Q$37</f>
        <v>6.5795876082476085E-2</v>
      </c>
      <c r="S4" s="394">
        <f>VLOOKUP(S$1,'6-CUADRO RESUMEN '!$B$7:$U$23,9)</f>
        <v>0</v>
      </c>
      <c r="T4" s="396" t="e">
        <f t="shared" ca="1" si="6"/>
        <v>#DIV/0!</v>
      </c>
      <c r="U4" s="394">
        <f>VLOOKUP(U$1,'6-CUADRO RESUMEN '!$B$7:$U$23,9)</f>
        <v>0</v>
      </c>
      <c r="V4" s="396" t="e">
        <f t="shared" ref="V4" ca="1" si="7">+U4/U$37</f>
        <v>#DIV/0!</v>
      </c>
    </row>
    <row r="5" spans="1:22">
      <c r="A5" s="389" t="s">
        <v>311</v>
      </c>
      <c r="B5" s="399"/>
      <c r="C5" s="394">
        <f>(VLOOKUP(C$1,'6-CUADRO RESUMEN '!$B$7:$U$23,15)+VLOOKUP(C$1,'6-CUADRO RESUMEN '!$B$7:$U$23,17))*'3- INDIRECTOS Y COSTOS  ADM'!$H$11</f>
        <v>2173930.9230749449</v>
      </c>
      <c r="D5" s="396">
        <f ca="1">+C5/C$37</f>
        <v>9.6168355818339515E-3</v>
      </c>
      <c r="E5" s="394">
        <f>(VLOOKUP(E$1,'6-CUADRO RESUMEN '!$B$7:$U$23,15)+VLOOKUP(E$1,'6-CUADRO RESUMEN '!$B$7:$U$23,17))*'3- INDIRECTOS Y COSTOS  ADM'!$H$11</f>
        <v>2726479.829198339</v>
      </c>
      <c r="F5" s="396">
        <f t="shared" ca="1" si="0"/>
        <v>9.7662483886387895E-3</v>
      </c>
      <c r="G5" s="394">
        <f>(VLOOKUP(G$1,'6-CUADRO RESUMEN '!$B$7:$U$23,15)+VLOOKUP(G$1,'6-CUADRO RESUMEN '!$B$7:$U$23,17))*'3- INDIRECTOS Y COSTOS  ADM'!$H$11</f>
        <v>2877863.0911499541</v>
      </c>
      <c r="H5" s="396">
        <f t="shared" ref="H5" ca="1" si="8">+G5/G$37</f>
        <v>9.7915932080781497E-3</v>
      </c>
      <c r="I5" s="394">
        <f>(VLOOKUP(I$1,'6-CUADRO RESUMEN '!$B$7:$U$23,15)+VLOOKUP(I$1,'6-CUADRO RESUMEN '!$B$7:$U$23,17))*'3- INDIRECTOS Y COSTOS  ADM'!$H$11</f>
        <v>3059523.0054918919</v>
      </c>
      <c r="J5" s="396">
        <f t="shared" ref="J5" ca="1" si="9">+I5/I$37</f>
        <v>9.8188421991252002E-3</v>
      </c>
      <c r="K5" s="394">
        <f>(VLOOKUP(K$1,'6-CUADRO RESUMEN '!$B$7:$U$23,15)+VLOOKUP(K$1,'6-CUADRO RESUMEN '!$B$7:$U$23,17))*'3- INDIRECTOS Y COSTOS  ADM'!$H$11</f>
        <v>2856736.7159264837</v>
      </c>
      <c r="L5" s="396">
        <f t="shared" ref="L5" ca="1" si="10">+K5/K$37</f>
        <v>9.7882105804798936E-3</v>
      </c>
      <c r="M5" s="394">
        <f>(VLOOKUP(M$1,'6-CUADRO RESUMEN '!$B$7:$U$23,15)+VLOOKUP(M$1,'6-CUADRO RESUMEN '!$B$7:$U$23,17))*'3- INDIRECTOS Y COSTOS  ADM'!$H$11</f>
        <v>3409285.6220498784</v>
      </c>
      <c r="N5" s="396">
        <f t="shared" ref="N5" ca="1" si="11">+M5/M$37</f>
        <v>9.863454367744209E-3</v>
      </c>
      <c r="O5" s="394">
        <f>(VLOOKUP(O$1,'6-CUADRO RESUMEN '!$B$7:$U$23,15)+VLOOKUP(O$1,'6-CUADRO RESUMEN '!$B$7:$U$23,17))*'3- INDIRECTOS Y COSTOS  ADM'!$H$11</f>
        <v>3560668.884001493</v>
      </c>
      <c r="P5" s="396">
        <f t="shared" ref="P5" ca="1" si="12">+O5/O$37</f>
        <v>9.8801489761650811E-3</v>
      </c>
      <c r="Q5" s="394">
        <f>(VLOOKUP(Q$1,'6-CUADRO RESUMEN '!$B$7:$U$23,15)+VLOOKUP(Q$1,'6-CUADRO RESUMEN '!$B$7:$U$23,17))*'3- INDIRECTOS Y COSTOS  ADM'!$H$11</f>
        <v>3742328.7983434303</v>
      </c>
      <c r="R5" s="396">
        <f t="shared" ref="R5:T5" ca="1" si="13">+Q5/Q$37</f>
        <v>9.8984644313077231E-3</v>
      </c>
      <c r="S5" s="394">
        <f>(VLOOKUP(S$1,'6-CUADRO RESUMEN '!$B$7:$U$23,15)+VLOOKUP(S$1,'6-CUADRO RESUMEN '!$B$7:$U$23,17))*'3- INDIRECTOS Y COSTOS  ADM'!$H$11</f>
        <v>0</v>
      </c>
      <c r="T5" s="396" t="e">
        <f t="shared" ca="1" si="13"/>
        <v>#DIV/0!</v>
      </c>
      <c r="U5" s="394">
        <f>(VLOOKUP(U$1,'6-CUADRO RESUMEN '!$B$7:$U$23,15)+VLOOKUP(U$1,'6-CUADRO RESUMEN '!$B$7:$U$23,17))*'3- INDIRECTOS Y COSTOS  ADM'!$H$11</f>
        <v>0</v>
      </c>
      <c r="V5" s="396" t="e">
        <f t="shared" ref="V5" ca="1" si="14">+U5/U$37</f>
        <v>#DIV/0!</v>
      </c>
    </row>
    <row r="6" spans="1:22">
      <c r="A6" s="389" t="s">
        <v>312</v>
      </c>
      <c r="B6" s="398"/>
      <c r="C6" s="394">
        <f>(VLOOKUP(C$1,'6-CUADRO RESUMEN '!$B$7:$U$23,15)+VLOOKUP(C$1,'6-CUADRO RESUMEN '!$B$7:$U$23,17))*'3- INDIRECTOS Y COSTOS  ADM'!$H$12</f>
        <v>60777.406944832903</v>
      </c>
      <c r="D6" s="396">
        <f ca="1">+C6/C$37</f>
        <v>2.6886150037000103E-4</v>
      </c>
      <c r="E6" s="394">
        <f>(VLOOKUP(E$1,'6-CUADRO RESUMEN '!$B$7:$U$23,15)+VLOOKUP(E$1,'6-CUADRO RESUMEN '!$B$7:$U$23,17))*'3- INDIRECTOS Y COSTOS  ADM'!$H$12</f>
        <v>76225.225165700103</v>
      </c>
      <c r="F6" s="396">
        <f t="shared" ca="1" si="0"/>
        <v>2.7303869057671774E-4</v>
      </c>
      <c r="G6" s="394">
        <f>(VLOOKUP(G$1,'6-CUADRO RESUMEN '!$B$7:$U$23,15)+VLOOKUP(G$1,'6-CUADRO RESUMEN '!$B$7:$U$23,17))*'3- INDIRECTOS Y COSTOS  ADM'!$H$12</f>
        <v>80457.504130321264</v>
      </c>
      <c r="H6" s="396">
        <f t="shared" ref="H6" ca="1" si="15">+G6/G$37</f>
        <v>2.7374726525526845E-4</v>
      </c>
      <c r="I6" s="394">
        <f>(VLOOKUP(I$1,'6-CUADRO RESUMEN '!$B$7:$U$23,15)+VLOOKUP(I$1,'6-CUADRO RESUMEN '!$B$7:$U$23,17))*'3- INDIRECTOS Y COSTOS  ADM'!$H$12</f>
        <v>85536.238887866653</v>
      </c>
      <c r="J6" s="396">
        <f t="shared" ref="J6" ca="1" si="16">+I6/I$37</f>
        <v>2.7450907557781553E-4</v>
      </c>
      <c r="K6" s="394">
        <f>(VLOOKUP(K$1,'6-CUADRO RESUMEN '!$B$7:$U$23,15)+VLOOKUP(K$1,'6-CUADRO RESUMEN '!$B$7:$U$23,17))*'3- INDIRECTOS Y COSTOS  ADM'!$H$12</f>
        <v>79866.866088147464</v>
      </c>
      <c r="L6" s="396">
        <f t="shared" ref="L6" ca="1" si="17">+K6/K$37</f>
        <v>2.7365269585938757E-4</v>
      </c>
      <c r="M6" s="394">
        <f>(VLOOKUP(M$1,'6-CUADRO RESUMEN '!$B$7:$U$23,15)+VLOOKUP(M$1,'6-CUADRO RESUMEN '!$B$7:$U$23,17))*'3- INDIRECTOS Y COSTOS  ADM'!$H$12</f>
        <v>95314.684309014672</v>
      </c>
      <c r="N6" s="396">
        <f t="shared" ref="N6" ca="1" si="18">+M6/M$37</f>
        <v>2.7575631480610425E-4</v>
      </c>
      <c r="O6" s="394">
        <f>(VLOOKUP(O$1,'6-CUADRO RESUMEN '!$B$7:$U$23,15)+VLOOKUP(O$1,'6-CUADRO RESUMEN '!$B$7:$U$23,17))*'3- INDIRECTOS Y COSTOS  ADM'!$H$12</f>
        <v>99546.963273635818</v>
      </c>
      <c r="P6" s="396">
        <f t="shared" ref="P6" ca="1" si="19">+O6/O$37</f>
        <v>2.7622305227186731E-4</v>
      </c>
      <c r="Q6" s="394">
        <f>(VLOOKUP(Q$1,'6-CUADRO RESUMEN '!$B$7:$U$23,15)+VLOOKUP(Q$1,'6-CUADRO RESUMEN '!$B$7:$U$23,17))*'3- INDIRECTOS Y COSTOS  ADM'!$H$12</f>
        <v>104625.69803118119</v>
      </c>
      <c r="R6" s="396">
        <f t="shared" ref="R6:T6" ca="1" si="20">+Q6/Q$37</f>
        <v>2.7673510436090502E-4</v>
      </c>
      <c r="S6" s="394">
        <f>(VLOOKUP(S$1,'6-CUADRO RESUMEN '!$B$7:$U$23,15)+VLOOKUP(S$1,'6-CUADRO RESUMEN '!$B$7:$U$23,17))*'3- INDIRECTOS Y COSTOS  ADM'!$H$12</f>
        <v>0</v>
      </c>
      <c r="T6" s="396" t="e">
        <f t="shared" ca="1" si="20"/>
        <v>#DIV/0!</v>
      </c>
      <c r="U6" s="394">
        <f>(VLOOKUP(U$1,'6-CUADRO RESUMEN '!$B$7:$U$23,15)+VLOOKUP(U$1,'6-CUADRO RESUMEN '!$B$7:$U$23,17))*'3- INDIRECTOS Y COSTOS  ADM'!$H$12</f>
        <v>0</v>
      </c>
      <c r="V6" s="396" t="e">
        <f t="shared" ref="V6" ca="1" si="21">+U6/U$37</f>
        <v>#DIV/0!</v>
      </c>
    </row>
    <row r="7" spans="1:22">
      <c r="A7" s="389" t="s">
        <v>313</v>
      </c>
      <c r="B7" s="398"/>
      <c r="C7" s="394">
        <f>(VLOOKUP(C$1,'6-CUADRO RESUMEN '!$B$7:$U$23,15)+VLOOKUP(C$1,'6-CUADRO RESUMEN '!$B$7:$U$23,17))*'3- INDIRECTOS Y COSTOS  ADM'!$H$13</f>
        <v>810365.42593110551</v>
      </c>
      <c r="D7" s="396">
        <f ca="1">+C7/C$37</f>
        <v>3.5848200049333478E-3</v>
      </c>
      <c r="E7" s="394">
        <f>(VLOOKUP(E$1,'6-CUADRO RESUMEN '!$B$7:$U$23,15)+VLOOKUP(E$1,'6-CUADRO RESUMEN '!$B$7:$U$23,17))*'3- INDIRECTOS Y COSTOS  ADM'!$H$13</f>
        <v>1016336.3355426684</v>
      </c>
      <c r="F7" s="396">
        <f t="shared" ca="1" si="0"/>
        <v>3.640515874356238E-3</v>
      </c>
      <c r="G7" s="394">
        <f>(VLOOKUP(G$1,'6-CUADRO RESUMEN '!$B$7:$U$23,15)+VLOOKUP(G$1,'6-CUADRO RESUMEN '!$B$7:$U$23,17))*'3- INDIRECTOS Y COSTOS  ADM'!$H$13</f>
        <v>1072766.7217376172</v>
      </c>
      <c r="H7" s="396">
        <f t="shared" ref="H7" ca="1" si="22">+G7/G$37</f>
        <v>3.649963536736914E-3</v>
      </c>
      <c r="I7" s="394">
        <f>(VLOOKUP(I$1,'6-CUADRO RESUMEN '!$B$7:$U$23,15)+VLOOKUP(I$1,'6-CUADRO RESUMEN '!$B$7:$U$23,17))*'3- INDIRECTOS Y COSTOS  ADM'!$H$13</f>
        <v>1140483.1851715555</v>
      </c>
      <c r="J7" s="396">
        <f t="shared" ref="J7" ca="1" si="23">+I7/I$37</f>
        <v>3.6601210077042072E-3</v>
      </c>
      <c r="K7" s="394">
        <f>(VLOOKUP(K$1,'6-CUADRO RESUMEN '!$B$7:$U$23,15)+VLOOKUP(K$1,'6-CUADRO RESUMEN '!$B$7:$U$23,17))*'3- INDIRECTOS Y COSTOS  ADM'!$H$13</f>
        <v>1064891.5478419664</v>
      </c>
      <c r="L7" s="396">
        <f t="shared" ref="L7" ca="1" si="24">+K7/K$37</f>
        <v>3.6487026114585016E-3</v>
      </c>
      <c r="M7" s="394">
        <f>(VLOOKUP(M$1,'6-CUADRO RESUMEN '!$B$7:$U$23,15)+VLOOKUP(M$1,'6-CUADRO RESUMEN '!$B$7:$U$23,17))*'3- INDIRECTOS Y COSTOS  ADM'!$H$13</f>
        <v>1270862.4574535294</v>
      </c>
      <c r="N7" s="396">
        <f t="shared" ref="N7" ca="1" si="25">+M7/M$37</f>
        <v>3.676750864081391E-3</v>
      </c>
      <c r="O7" s="394">
        <f>(VLOOKUP(O$1,'6-CUADRO RESUMEN '!$B$7:$U$23,15)+VLOOKUP(O$1,'6-CUADRO RESUMEN '!$B$7:$U$23,17))*'3- INDIRECTOS Y COSTOS  ADM'!$H$13</f>
        <v>1327292.8436484779</v>
      </c>
      <c r="P7" s="396">
        <f t="shared" ref="P7" ca="1" si="26">+O7/O$37</f>
        <v>3.6829740302915651E-3</v>
      </c>
      <c r="Q7" s="394">
        <f>(VLOOKUP(Q$1,'6-CUADRO RESUMEN '!$B$7:$U$23,15)+VLOOKUP(Q$1,'6-CUADRO RESUMEN '!$B$7:$U$23,17))*'3- INDIRECTOS Y COSTOS  ADM'!$H$13</f>
        <v>1395009.3070824163</v>
      </c>
      <c r="R7" s="396">
        <f t="shared" ref="R7:T7" ca="1" si="27">+Q7/Q$37</f>
        <v>3.6898013914787343E-3</v>
      </c>
      <c r="S7" s="394">
        <f>(VLOOKUP(S$1,'6-CUADRO RESUMEN '!$B$7:$U$23,15)+VLOOKUP(S$1,'6-CUADRO RESUMEN '!$B$7:$U$23,17))*'3- INDIRECTOS Y COSTOS  ADM'!$H$13</f>
        <v>0</v>
      </c>
      <c r="T7" s="396" t="e">
        <f t="shared" ca="1" si="27"/>
        <v>#DIV/0!</v>
      </c>
      <c r="U7" s="394">
        <f>(VLOOKUP(U$1,'6-CUADRO RESUMEN '!$B$7:$U$23,15)+VLOOKUP(U$1,'6-CUADRO RESUMEN '!$B$7:$U$23,17))*'3- INDIRECTOS Y COSTOS  ADM'!$H$13</f>
        <v>0</v>
      </c>
      <c r="V7" s="396" t="e">
        <f t="shared" ref="V7" ca="1" si="28">+U7/U$37</f>
        <v>#DIV/0!</v>
      </c>
    </row>
    <row r="8" spans="1:22">
      <c r="A8" s="389" t="s">
        <v>314</v>
      </c>
      <c r="B8" s="398"/>
      <c r="C8" s="394">
        <f>(VLOOKUP(C$1,'6-CUADRO RESUMEN '!$B$7:$U$23,15)+VLOOKUP(C$1,'6-CUADRO RESUMEN '!$B$7:$U$23,17))*('3- INDIRECTOS Y COSTOS  ADM'!$H$20+'3- INDIRECTOS Y COSTOS  ADM'!$H$21+'3- INDIRECTOS Y COSTOS  ADM'!$H$19+'3- INDIRECTOS Y COSTOS  ADM'!$H$22+'3- INDIRECTOS Y COSTOS  ADM'!$H$23+'3- INDIRECTOS Y COSTOS  ADM'!$H$24)</f>
        <v>2025913.5648277639</v>
      </c>
      <c r="D8" s="396">
        <f ca="1">+C8/C$37</f>
        <v>8.9620500123333696E-3</v>
      </c>
      <c r="E8" s="394">
        <f>(VLOOKUP(E$1,'6-CUADRO RESUMEN '!$B$7:$U$23,15)+VLOOKUP(E$1,'6-CUADRO RESUMEN '!$B$7:$U$23,17))*('3- INDIRECTOS Y COSTOS  ADM'!$H$20+'3- INDIRECTOS Y COSTOS  ADM'!$H$21+'3- INDIRECTOS Y COSTOS  ADM'!$H$19+'3- INDIRECTOS Y COSTOS  ADM'!$H$22+'3- INDIRECTOS Y COSTOS  ADM'!$H$23+'3- INDIRECTOS Y COSTOS  ADM'!$H$24)</f>
        <v>2540840.838856671</v>
      </c>
      <c r="F8" s="396">
        <f t="shared" ca="1" si="0"/>
        <v>9.1012896858905963E-3</v>
      </c>
      <c r="G8" s="394">
        <f>(VLOOKUP(G$1,'6-CUADRO RESUMEN '!$B$7:$U$23,15)+VLOOKUP(G$1,'6-CUADRO RESUMEN '!$B$7:$U$23,17))*('3- INDIRECTOS Y COSTOS  ADM'!$H$20+'3- INDIRECTOS Y COSTOS  ADM'!$H$21+'3- INDIRECTOS Y COSTOS  ADM'!$H$19+'3- INDIRECTOS Y COSTOS  ADM'!$H$22+'3- INDIRECTOS Y COSTOS  ADM'!$H$23+'3- INDIRECTOS Y COSTOS  ADM'!$H$24)</f>
        <v>2681916.8043440431</v>
      </c>
      <c r="H8" s="396">
        <f t="shared" ref="H8" ca="1" si="29">+G8/G$37</f>
        <v>9.1249088418422861E-3</v>
      </c>
      <c r="I8" s="394">
        <f>(VLOOKUP(I$1,'6-CUADRO RESUMEN '!$B$7:$U$23,15)+VLOOKUP(I$1,'6-CUADRO RESUMEN '!$B$7:$U$23,17))*('3- INDIRECTOS Y COSTOS  ADM'!$H$20+'3- INDIRECTOS Y COSTOS  ADM'!$H$21+'3- INDIRECTOS Y COSTOS  ADM'!$H$19+'3- INDIRECTOS Y COSTOS  ADM'!$H$22+'3- INDIRECTOS Y COSTOS  ADM'!$H$23+'3- INDIRECTOS Y COSTOS  ADM'!$H$24)</f>
        <v>2851207.9629288893</v>
      </c>
      <c r="J8" s="396">
        <f t="shared" ref="J8" ca="1" si="30">+I8/I$37</f>
        <v>9.1503025192605208E-3</v>
      </c>
      <c r="K8" s="394">
        <f>(VLOOKUP(K$1,'6-CUADRO RESUMEN '!$B$7:$U$23,15)+VLOOKUP(K$1,'6-CUADRO RESUMEN '!$B$7:$U$23,17))*('3- INDIRECTOS Y COSTOS  ADM'!$H$20+'3- INDIRECTOS Y COSTOS  ADM'!$H$21+'3- INDIRECTOS Y COSTOS  ADM'!$H$19+'3- INDIRECTOS Y COSTOS  ADM'!$H$22+'3- INDIRECTOS Y COSTOS  ADM'!$H$23+'3- INDIRECTOS Y COSTOS  ADM'!$H$24)</f>
        <v>2662228.8696049163</v>
      </c>
      <c r="L8" s="396">
        <f t="shared" ref="L8" ca="1" si="31">+K8/K$37</f>
        <v>9.1217565286462552E-3</v>
      </c>
      <c r="M8" s="394">
        <f>(VLOOKUP(M$1,'6-CUADRO RESUMEN '!$B$7:$U$23,15)+VLOOKUP(M$1,'6-CUADRO RESUMEN '!$B$7:$U$23,17))*('3- INDIRECTOS Y COSTOS  ADM'!$H$20+'3- INDIRECTOS Y COSTOS  ADM'!$H$21+'3- INDIRECTOS Y COSTOS  ADM'!$H$19+'3- INDIRECTOS Y COSTOS  ADM'!$H$22+'3- INDIRECTOS Y COSTOS  ADM'!$H$23+'3- INDIRECTOS Y COSTOS  ADM'!$H$24)</f>
        <v>3177156.1436338238</v>
      </c>
      <c r="N8" s="396">
        <f t="shared" ref="N8" ca="1" si="32">+M8/M$37</f>
        <v>9.1918771602034783E-3</v>
      </c>
      <c r="O8" s="394">
        <f>(VLOOKUP(O$1,'6-CUADRO RESUMEN '!$B$7:$U$23,15)+VLOOKUP(O$1,'6-CUADRO RESUMEN '!$B$7:$U$23,17))*('3- INDIRECTOS Y COSTOS  ADM'!$H$20+'3- INDIRECTOS Y COSTOS  ADM'!$H$21+'3- INDIRECTOS Y COSTOS  ADM'!$H$19+'3- INDIRECTOS Y COSTOS  ADM'!$H$22+'3- INDIRECTOS Y COSTOS  ADM'!$H$23+'3- INDIRECTOS Y COSTOS  ADM'!$H$24)</f>
        <v>3318232.109121195</v>
      </c>
      <c r="P8" s="396">
        <f t="shared" ref="P8" ca="1" si="33">+O8/O$37</f>
        <v>9.2074350757289144E-3</v>
      </c>
      <c r="Q8" s="394">
        <f>(VLOOKUP(Q$1,'6-CUADRO RESUMEN '!$B$7:$U$23,15)+VLOOKUP(Q$1,'6-CUADRO RESUMEN '!$B$7:$U$23,17))*('3- INDIRECTOS Y COSTOS  ADM'!$H$20+'3- INDIRECTOS Y COSTOS  ADM'!$H$21+'3- INDIRECTOS Y COSTOS  ADM'!$H$19+'3- INDIRECTOS Y COSTOS  ADM'!$H$22+'3- INDIRECTOS Y COSTOS  ADM'!$H$23+'3- INDIRECTOS Y COSTOS  ADM'!$H$24)</f>
        <v>3487523.2677060408</v>
      </c>
      <c r="R8" s="396">
        <f t="shared" ref="R8:T8" ca="1" si="34">+Q8/Q$37</f>
        <v>9.2245034786968359E-3</v>
      </c>
      <c r="S8" s="394">
        <f>(VLOOKUP(S$1,'6-CUADRO RESUMEN '!$B$7:$U$23,15)+VLOOKUP(S$1,'6-CUADRO RESUMEN '!$B$7:$U$23,17))*('3- INDIRECTOS Y COSTOS  ADM'!$H$20+'3- INDIRECTOS Y COSTOS  ADM'!$H$21+'3- INDIRECTOS Y COSTOS  ADM'!$H$19+'3- INDIRECTOS Y COSTOS  ADM'!$H$22+'3- INDIRECTOS Y COSTOS  ADM'!$H$23+'3- INDIRECTOS Y COSTOS  ADM'!$H$24)</f>
        <v>0</v>
      </c>
      <c r="T8" s="396" t="e">
        <f t="shared" ca="1" si="34"/>
        <v>#DIV/0!</v>
      </c>
      <c r="U8" s="394">
        <f>(VLOOKUP(U$1,'6-CUADRO RESUMEN '!$B$7:$U$23,15)+VLOOKUP(U$1,'6-CUADRO RESUMEN '!$B$7:$U$23,17))*('3- INDIRECTOS Y COSTOS  ADM'!$H$20+'3- INDIRECTOS Y COSTOS  ADM'!$H$21+'3- INDIRECTOS Y COSTOS  ADM'!$H$19+'3- INDIRECTOS Y COSTOS  ADM'!$H$22+'3- INDIRECTOS Y COSTOS  ADM'!$H$23+'3- INDIRECTOS Y COSTOS  ADM'!$H$24)</f>
        <v>0</v>
      </c>
      <c r="V8" s="396" t="e">
        <f t="shared" ref="V8" ca="1" si="35">+U8/U$37</f>
        <v>#DIV/0!</v>
      </c>
    </row>
    <row r="9" spans="1:22" ht="6" customHeight="1">
      <c r="A9" s="389"/>
      <c r="B9" s="389"/>
      <c r="C9" s="381"/>
      <c r="D9" s="382"/>
      <c r="E9" s="381"/>
      <c r="F9" s="382"/>
      <c r="G9" s="381"/>
      <c r="H9" s="382"/>
      <c r="I9" s="381"/>
      <c r="J9" s="382"/>
      <c r="K9" s="381"/>
      <c r="L9" s="382"/>
      <c r="M9" s="381"/>
      <c r="N9" s="382"/>
      <c r="O9" s="381"/>
      <c r="P9" s="396"/>
      <c r="Q9" s="381"/>
      <c r="R9" s="382"/>
      <c r="S9" s="381"/>
      <c r="T9" s="382"/>
      <c r="U9" s="381"/>
      <c r="V9" s="382"/>
    </row>
    <row r="10" spans="1:22">
      <c r="A10" s="389" t="s">
        <v>305</v>
      </c>
      <c r="B10" s="398"/>
      <c r="C10" s="394">
        <f>VLOOKUP(C$1,'6-CUADRO RESUMEN '!$B$7:$U$23,7)</f>
        <v>32666666.666666668</v>
      </c>
      <c r="D10" s="396">
        <f ca="1">+C10/C$37</f>
        <v>0.14450779415546267</v>
      </c>
      <c r="E10" s="394">
        <f>VLOOKUP(E$1,'6-CUADRO RESUMEN '!$B$7:$U$23,7)</f>
        <v>32666666.666666668</v>
      </c>
      <c r="F10" s="396">
        <f ca="1">+E10/E$37</f>
        <v>0.1170119717296195</v>
      </c>
      <c r="G10" s="394">
        <f>VLOOKUP(G$1,'6-CUADRO RESUMEN '!$B$7:$U$23,7)</f>
        <v>32666666.666666668</v>
      </c>
      <c r="H10" s="396">
        <f t="shared" ref="H10" ca="1" si="36">+G10/G$37</f>
        <v>0.11114451985138568</v>
      </c>
      <c r="I10" s="394">
        <f>VLOOKUP(I$1,'6-CUADRO RESUMEN '!$B$7:$U$23,7)</f>
        <v>32666666.666666668</v>
      </c>
      <c r="J10" s="396">
        <f t="shared" ref="J10" ca="1" si="37">+I10/I$37</f>
        <v>0.10483622597237346</v>
      </c>
      <c r="K10" s="394">
        <f>VLOOKUP(K$1,'6-CUADRO RESUMEN '!$B$7:$U$23,7)</f>
        <v>65333333.333333336</v>
      </c>
      <c r="L10" s="396">
        <f t="shared" ref="L10" ca="1" si="38">+K10/K$37</f>
        <v>0.22385556954763136</v>
      </c>
      <c r="M10" s="394">
        <f>VLOOKUP(M$1,'6-CUADRO RESUMEN '!$B$7:$U$23,7)</f>
        <v>65333333.333333336</v>
      </c>
      <c r="N10" s="396">
        <f t="shared" ref="N10" ca="1" si="39">+M10/M$37</f>
        <v>0.18901682741339035</v>
      </c>
      <c r="O10" s="394">
        <f>VLOOKUP(O$1,'6-CUADRO RESUMEN '!$B$7:$U$23,7)</f>
        <v>65333333.333333336</v>
      </c>
      <c r="P10" s="396">
        <f t="shared" ref="P10" ca="1" si="40">+O10/O$37</f>
        <v>0.18128702428442786</v>
      </c>
      <c r="Q10" s="394">
        <f>VLOOKUP(Q$1,'6-CUADRO RESUMEN '!$B$7:$U$23,7)</f>
        <v>65333333.333333336</v>
      </c>
      <c r="R10" s="396">
        <f t="shared" ref="R10:T10" ca="1" si="41">+Q10/Q$37</f>
        <v>0.17280674976101448</v>
      </c>
      <c r="S10" s="394">
        <f>VLOOKUP(S$1,'6-CUADRO RESUMEN '!$B$7:$U$23,7)</f>
        <v>0</v>
      </c>
      <c r="T10" s="396" t="e">
        <f t="shared" ca="1" si="41"/>
        <v>#DIV/0!</v>
      </c>
      <c r="U10" s="394">
        <f>VLOOKUP(U$1,'6-CUADRO RESUMEN '!$B$7:$U$23,7)</f>
        <v>0</v>
      </c>
      <c r="V10" s="396" t="e">
        <f t="shared" ref="V10" ca="1" si="42">+U10/U$37</f>
        <v>#DIV/0!</v>
      </c>
    </row>
    <row r="11" spans="1:22">
      <c r="A11" s="389" t="s">
        <v>308</v>
      </c>
      <c r="B11" s="398"/>
      <c r="C11" s="394">
        <f>(VLOOKUP(C$1,'6-CUADRO RESUMEN '!$B$7:$U$23,15)+VLOOKUP(C$1,'6-CUADRO RESUMEN '!$B$7:$U$23,17))*'3- INDIRECTOS Y COSTOS  ADM'!$H$10</f>
        <v>1681278.3666539891</v>
      </c>
      <c r="D11" s="396">
        <f ca="1">+C11/C$37</f>
        <v>7.4374845344836876E-3</v>
      </c>
      <c r="E11" s="394">
        <f>(VLOOKUP(E$1,'6-CUADRO RESUMEN '!$B$7:$U$23,15)+VLOOKUP(E$1,'6-CUADRO RESUMEN '!$B$7:$U$23,17))*'3- INDIRECTOS Y COSTOS  ADM'!$H$10</f>
        <v>2108609.5723160203</v>
      </c>
      <c r="F11" s="396">
        <f ca="1">+E11/E$37</f>
        <v>7.5530376632034855E-3</v>
      </c>
      <c r="G11" s="394">
        <f>(VLOOKUP(G$1,'6-CUADRO RESUMEN '!$B$7:$U$23,15)+VLOOKUP(G$1,'6-CUADRO RESUMEN '!$B$7:$U$23,17))*'3- INDIRECTOS Y COSTOS  ADM'!$H$10</f>
        <v>2225686.614963152</v>
      </c>
      <c r="H11" s="396">
        <f t="shared" ref="H11" ca="1" si="43">+G11/G$37</f>
        <v>7.5726388824408804E-3</v>
      </c>
      <c r="I11" s="394">
        <f>(VLOOKUP(I$1,'6-CUADRO RESUMEN '!$B$7:$U$23,15)+VLOOKUP(I$1,'6-CUADRO RESUMEN '!$B$7:$U$23,17))*'3- INDIRECTOS Y COSTOS  ADM'!$H$10</f>
        <v>2366179.0661397106</v>
      </c>
      <c r="J11" s="396">
        <f t="shared" ref="J11" ca="1" si="44">+I11/I$37</f>
        <v>7.593712753130275E-3</v>
      </c>
      <c r="K11" s="394">
        <f>(VLOOKUP(K$1,'6-CUADRO RESUMEN '!$B$7:$U$23,15)+VLOOKUP(K$1,'6-CUADRO RESUMEN '!$B$7:$U$23,17))*'3- INDIRECTOS Y COSTOS  ADM'!$H$10</f>
        <v>2209347.8632337297</v>
      </c>
      <c r="L11" s="396">
        <f t="shared" ref="L11" ca="1" si="45">+K11/K$37</f>
        <v>7.5700228201994223E-3</v>
      </c>
      <c r="M11" s="394">
        <f>(VLOOKUP(M$1,'6-CUADRO RESUMEN '!$B$7:$U$23,15)+VLOOKUP(M$1,'6-CUADRO RESUMEN '!$B$7:$U$23,17))*'3- INDIRECTOS Y COSTOS  ADM'!$H$10</f>
        <v>2636679.0688957614</v>
      </c>
      <c r="N11" s="396">
        <f t="shared" ref="N11" ca="1" si="46">+M11/M$37</f>
        <v>7.6282149873974827E-3</v>
      </c>
      <c r="O11" s="394">
        <f>(VLOOKUP(O$1,'6-CUADRO RESUMEN '!$B$7:$U$23,15)+VLOOKUP(O$1,'6-CUADRO RESUMEN '!$B$7:$U$23,17))*'3- INDIRECTOS Y COSTOS  ADM'!$H$10</f>
        <v>2753756.1115428931</v>
      </c>
      <c r="P11" s="396">
        <f t="shared" ref="P11" ca="1" si="47">+O11/O$37</f>
        <v>7.6411262918367568E-3</v>
      </c>
      <c r="Q11" s="394">
        <f>(VLOOKUP(Q$1,'6-CUADRO RESUMEN '!$B$7:$U$23,15)+VLOOKUP(Q$1,'6-CUADRO RESUMEN '!$B$7:$U$23,17))*'3- INDIRECTOS Y COSTOS  ADM'!$H$10</f>
        <v>2894248.5627194508</v>
      </c>
      <c r="R11" s="396">
        <f t="shared" ref="R11:T11" ca="1" si="48">+Q11/Q$37</f>
        <v>7.6552911294495299E-3</v>
      </c>
      <c r="S11" s="394">
        <f>(VLOOKUP(S$1,'6-CUADRO RESUMEN '!$B$7:$U$23,15)+VLOOKUP(S$1,'6-CUADRO RESUMEN '!$B$7:$U$23,17))*'3- INDIRECTOS Y COSTOS  ADM'!$H$10</f>
        <v>0</v>
      </c>
      <c r="T11" s="396" t="e">
        <f t="shared" ca="1" si="48"/>
        <v>#DIV/0!</v>
      </c>
      <c r="U11" s="394">
        <f>(VLOOKUP(U$1,'6-CUADRO RESUMEN '!$B$7:$U$23,15)+VLOOKUP(U$1,'6-CUADRO RESUMEN '!$B$7:$U$23,17))*'3- INDIRECTOS Y COSTOS  ADM'!$H$10</f>
        <v>0</v>
      </c>
      <c r="V11" s="396" t="e">
        <f t="shared" ref="V11" ca="1" si="49">+U11/U$37</f>
        <v>#DIV/0!</v>
      </c>
    </row>
    <row r="12" spans="1:22">
      <c r="A12" s="389" t="s">
        <v>309</v>
      </c>
      <c r="B12" s="398"/>
      <c r="C12" s="394">
        <f>(VLOOKUP(C$1,'6-CUADRO RESUMEN '!$B$7:$U$23,15)+VLOOKUP(C$1,'6-CUADRO RESUMEN '!$B$7:$U$23,17))*('3- INDIRECTOS Y COSTOS  ADM'!$H$8+'3- INDIRECTOS Y COSTOS  ADM'!$H$9+'3- INDIRECTOS Y COSTOS  ADM'!$H$18)</f>
        <v>5561880.2532235617</v>
      </c>
      <c r="D12" s="396">
        <f ca="1">+C12/C$37</f>
        <v>2.4604134084188663E-2</v>
      </c>
      <c r="E12" s="394">
        <f>(VLOOKUP(E$1,'6-CUADRO RESUMEN '!$B$7:$U$23,15)+VLOOKUP(E$1,'6-CUADRO RESUMEN '!$B$7:$U$23,17))*('3- INDIRECTOS Y COSTOS  ADM'!$H$8+'3- INDIRECTOS Y COSTOS  ADM'!$H$9+'3- INDIRECTOS Y COSTOS  ADM'!$H$18)</f>
        <v>6975545.6173286196</v>
      </c>
      <c r="F12" s="396">
        <f ca="1">+E12/E$37</f>
        <v>2.4986398364495743E-2</v>
      </c>
      <c r="G12" s="394">
        <f>(VLOOKUP(G$1,'6-CUADRO RESUMEN '!$B$7:$U$23,15)+VLOOKUP(G$1,'6-CUADRO RESUMEN '!$B$7:$U$23,17))*('3- INDIRECTOS Y COSTOS  ADM'!$H$8+'3- INDIRECTOS Y COSTOS  ADM'!$H$9+'3- INDIRECTOS Y COSTOS  ADM'!$H$18)</f>
        <v>7362851.1965354858</v>
      </c>
      <c r="H12" s="396">
        <f t="shared" ref="H12" ca="1" si="50">+G12/G$37</f>
        <v>2.5051241662534807E-2</v>
      </c>
      <c r="I12" s="394">
        <f>(VLOOKUP(I$1,'6-CUADRO RESUMEN '!$B$7:$U$23,15)+VLOOKUP(I$1,'6-CUADRO RESUMEN '!$B$7:$U$23,17))*('3- INDIRECTOS Y COSTOS  ADM'!$H$8+'3- INDIRECTOS Y COSTOS  ADM'!$H$9+'3- INDIRECTOS Y COSTOS  ADM'!$H$18)</f>
        <v>7827617.891583723</v>
      </c>
      <c r="J12" s="396">
        <f t="shared" ref="J12" ca="1" si="51">+I12/I$37</f>
        <v>2.5120956676759124E-2</v>
      </c>
      <c r="K12" s="394">
        <f>(VLOOKUP(K$1,'6-CUADRO RESUMEN '!$B$7:$U$23,15)+VLOOKUP(K$1,'6-CUADRO RESUMEN '!$B$7:$U$23,17))*('3- INDIRECTOS Y COSTOS  ADM'!$H$8+'3- INDIRECTOS Y COSTOS  ADM'!$H$9+'3- INDIRECTOS Y COSTOS  ADM'!$H$18)</f>
        <v>7308800.5512595037</v>
      </c>
      <c r="L12" s="396">
        <f t="shared" ref="L12" ca="1" si="52">+K12/K$37</f>
        <v>2.5042587399677116E-2</v>
      </c>
      <c r="M12" s="394">
        <f>(VLOOKUP(M$1,'6-CUADRO RESUMEN '!$B$7:$U$23,15)+VLOOKUP(M$1,'6-CUADRO RESUMEN '!$B$7:$U$23,17))*('3- INDIRECTOS Y COSTOS  ADM'!$H$8+'3- INDIRECTOS Y COSTOS  ADM'!$H$9+'3- INDIRECTOS Y COSTOS  ADM'!$H$18)</f>
        <v>8722465.9153645635</v>
      </c>
      <c r="N12" s="396">
        <f t="shared" ref="N12" ca="1" si="53">+M12/M$37</f>
        <v>2.5235094406280256E-2</v>
      </c>
      <c r="O12" s="394">
        <f>(VLOOKUP(O$1,'6-CUADRO RESUMEN '!$B$7:$U$23,15)+VLOOKUP(O$1,'6-CUADRO RESUMEN '!$B$7:$U$23,17))*('3- INDIRECTOS Y COSTOS  ADM'!$H$8+'3- INDIRECTOS Y COSTOS  ADM'!$H$9+'3- INDIRECTOS Y COSTOS  ADM'!$H$18)</f>
        <v>9109771.4945714269</v>
      </c>
      <c r="P12" s="396">
        <f t="shared" ref="P12" ca="1" si="54">+O12/O$37</f>
        <v>2.5277806624927943E-2</v>
      </c>
      <c r="Q12" s="394">
        <f>(VLOOKUP(Q$1,'6-CUADRO RESUMEN '!$B$7:$U$23,15)+VLOOKUP(Q$1,'6-CUADRO RESUMEN '!$B$7:$U$23,17))*('3- INDIRECTOS Y COSTOS  ADM'!$H$8+'3- INDIRECTOS Y COSTOS  ADM'!$H$9+'3- INDIRECTOS Y COSTOS  ADM'!$H$18)</f>
        <v>9574538.1896196641</v>
      </c>
      <c r="R12" s="396">
        <f t="shared" ref="R12:T12" ca="1" si="55">+Q12/Q$37</f>
        <v>2.532466568894207E-2</v>
      </c>
      <c r="S12" s="394">
        <f>(VLOOKUP(S$1,'6-CUADRO RESUMEN '!$B$7:$U$23,15)+VLOOKUP(S$1,'6-CUADRO RESUMEN '!$B$7:$U$23,17))*('3- INDIRECTOS Y COSTOS  ADM'!$H$8+'3- INDIRECTOS Y COSTOS  ADM'!$H$9+'3- INDIRECTOS Y COSTOS  ADM'!$H$18)</f>
        <v>0</v>
      </c>
      <c r="T12" s="396" t="e">
        <f t="shared" ca="1" si="55"/>
        <v>#DIV/0!</v>
      </c>
      <c r="U12" s="394">
        <f>(VLOOKUP(U$1,'6-CUADRO RESUMEN '!$B$7:$U$23,15)+VLOOKUP(U$1,'6-CUADRO RESUMEN '!$B$7:$U$23,17))*('3- INDIRECTOS Y COSTOS  ADM'!$H$8+'3- INDIRECTOS Y COSTOS  ADM'!$H$9+'3- INDIRECTOS Y COSTOS  ADM'!$H$18)</f>
        <v>0</v>
      </c>
      <c r="V12" s="396" t="e">
        <f t="shared" ref="V12" ca="1" si="56">+U12/U$37</f>
        <v>#DIV/0!</v>
      </c>
    </row>
    <row r="13" spans="1:22">
      <c r="A13" s="389" t="s">
        <v>449</v>
      </c>
      <c r="B13" s="398"/>
      <c r="C13" s="394">
        <f ca="1">VLOOKUP(C$1,'6-CUADRO RESUMEN '!$B$7:$AI$23,34)</f>
        <v>30436478.286809742</v>
      </c>
      <c r="D13" s="396">
        <f ca="1">+C13/C$37</f>
        <v>0.13464209201288299</v>
      </c>
      <c r="E13" s="394">
        <f ca="1">VLOOKUP(E$1,'6-CUADRO RESUMEN '!$B$7:$AI$23,34)</f>
        <v>38126974.201959938</v>
      </c>
      <c r="F13" s="396">
        <f ca="1">+E13/E$37</f>
        <v>0.13657078859558167</v>
      </c>
      <c r="G13" s="394">
        <f ca="1">VLOOKUP(G$1,'6-CUADRO RESUMEN '!$B$7:$AI$23,34)</f>
        <v>40235897.944984972</v>
      </c>
      <c r="H13" s="396">
        <f t="shared" ref="H13" ca="1" si="57">+G13/G$37</f>
        <v>0.13689794564953195</v>
      </c>
      <c r="I13" s="394">
        <f ca="1">VLOOKUP(I$1,'6-CUADRO RESUMEN '!$B$7:$AI$23,34)</f>
        <v>42766608.403164506</v>
      </c>
      <c r="J13" s="396">
        <f t="shared" ref="J13" ca="1" si="58">+I13/I$37</f>
        <v>0.13724968844773958</v>
      </c>
      <c r="K13" s="394">
        <f ca="1">VLOOKUP(K$1,'6-CUADRO RESUMEN '!$B$7:$AI$23,34)</f>
        <v>39941567.297368318</v>
      </c>
      <c r="L13" s="396">
        <f t="shared" ref="L13" ca="1" si="59">+K13/K$37</f>
        <v>0.13685421881598109</v>
      </c>
      <c r="M13" s="394">
        <f ca="1">VLOOKUP(M$1,'6-CUADRO RESUMEN '!$B$7:$AI$23,34)</f>
        <v>47639143.28401655</v>
      </c>
      <c r="N13" s="396">
        <f t="shared" ref="N13" ca="1" si="60">+M13/M$37</f>
        <v>0.13782550598321525</v>
      </c>
      <c r="O13" s="394">
        <f ca="1">VLOOKUP(O$1,'6-CUADRO RESUMEN '!$B$7:$AI$23,34)</f>
        <v>49748068.665832937</v>
      </c>
      <c r="P13" s="396">
        <f t="shared" ref="P13" ca="1" si="61">+O13/O$37</f>
        <v>0.13804101018866693</v>
      </c>
      <c r="Q13" s="394">
        <f ca="1">VLOOKUP(Q$1,'6-CUADRO RESUMEN '!$B$7:$AI$23,34)</f>
        <v>52278779.124012411</v>
      </c>
      <c r="R13" s="396">
        <f t="shared" ref="R13:T13" ca="1" si="62">+Q13/Q$37</f>
        <v>0.13827743727389633</v>
      </c>
      <c r="S13" s="394">
        <f>VLOOKUP(S$1,'6-CUADRO RESUMEN '!$B$7:$AI$23,34)</f>
        <v>0</v>
      </c>
      <c r="T13" s="396" t="e">
        <f t="shared" ca="1" si="62"/>
        <v>#DIV/0!</v>
      </c>
      <c r="U13" s="394">
        <f>VLOOKUP(U$1,'6-CUADRO RESUMEN '!$B$7:$AI$23,34)</f>
        <v>0</v>
      </c>
      <c r="V13" s="396" t="e">
        <f t="shared" ref="V13" ca="1" si="63">+U13/U$37</f>
        <v>#DIV/0!</v>
      </c>
    </row>
    <row r="14" spans="1:22" ht="30">
      <c r="A14" s="542" t="s">
        <v>448</v>
      </c>
      <c r="B14" s="398"/>
      <c r="C14" s="394"/>
      <c r="D14" s="396">
        <f ca="1">+C13/(C3+C4+C10)</f>
        <v>0.2119466316279964</v>
      </c>
      <c r="E14" s="394"/>
      <c r="F14" s="396">
        <f ca="1">+E13/(E3+E4+E10)</f>
        <v>0.21169368873470915</v>
      </c>
      <c r="G14" s="394"/>
      <c r="H14" s="396">
        <f ca="1">+G13/(G3+G4+G10)</f>
        <v>0.21165153746178403</v>
      </c>
      <c r="I14" s="394"/>
      <c r="J14" s="396">
        <f ca="1">+I13/(I3+I4+I10)</f>
        <v>0.21160647169696667</v>
      </c>
      <c r="K14" s="394"/>
      <c r="L14" s="396">
        <f ca="1">+K13/(K3+K4+K10)</f>
        <v>0.21165705300128054</v>
      </c>
      <c r="M14" s="394"/>
      <c r="N14" s="396">
        <f ca="1">+M13/(M3+M4+M10)</f>
        <v>0.2115331393847435</v>
      </c>
      <c r="O14" s="394"/>
      <c r="P14" s="396">
        <f ca="1">+O13/(O3+O4+O10)</f>
        <v>0.21150590396833849</v>
      </c>
      <c r="Q14" s="394"/>
      <c r="R14" s="396">
        <f ca="1">+Q13/(Q3+Q4+Q10)</f>
        <v>0.21147613000076931</v>
      </c>
      <c r="S14" s="394"/>
      <c r="T14" s="396" t="e">
        <f>+S13/(S3+S4+S10)</f>
        <v>#DIV/0!</v>
      </c>
      <c r="U14" s="394"/>
      <c r="V14" s="396" t="e">
        <f>+U13/(U3+U4+U10)</f>
        <v>#DIV/0!</v>
      </c>
    </row>
    <row r="15" spans="1:22">
      <c r="A15" s="406" t="s">
        <v>310</v>
      </c>
      <c r="B15" s="400"/>
      <c r="C15" s="394">
        <f ca="1">VLOOKUP(C$1,'4-COSTOS DE TRANS Y FIDUCIA'!$A$8:$N$25,14)-VLOOKUP(C$1,'4-COSTOS DE TRANS Y FIDUCIA'!$A$8:$N$25,5)</f>
        <v>19752652.618587799</v>
      </c>
      <c r="D15" s="396">
        <f ca="1">+C15/C$37</f>
        <v>8.7379967100956524E-2</v>
      </c>
      <c r="E15" s="394">
        <f ca="1">VLOOKUP(E$1,'4-COSTOS DE TRANS Y FIDUCIA'!$A$8:$N$25,14)-VLOOKUP(E$1,'4-COSTOS DE TRANS Y FIDUCIA'!$A$8:$N$25,5)</f>
        <v>20804598.821874734</v>
      </c>
      <c r="F15" s="396">
        <f ca="1">+E15/E$37</f>
        <v>7.4522054975243307E-2</v>
      </c>
      <c r="G15" s="394">
        <f ca="1">VLOOKUP(G$1,'4-COSTOS DE TRANS Y FIDUCIA'!$A$8:$N$25,14)-VLOOKUP(G$1,'4-COSTOS DE TRANS Y FIDUCIA'!$A$8:$N$25,5)</f>
        <v>21261855.304134898</v>
      </c>
      <c r="H15" s="396">
        <f t="shared" ref="H15" ca="1" si="64">+G15/G$37</f>
        <v>7.234098057941972E-2</v>
      </c>
      <c r="I15" s="394">
        <f ca="1">VLOOKUP(I$1,'4-COSTOS DE TRANS Y FIDUCIA'!$A$8:$N$25,14)-VLOOKUP(I$1,'4-COSTOS DE TRANS Y FIDUCIA'!$A$8:$N$25,5)</f>
        <v>21810563.151122332</v>
      </c>
      <c r="J15" s="396">
        <f t="shared" ref="J15" ca="1" si="65">+I15/I$37</f>
        <v>6.9996034502932125E-2</v>
      </c>
      <c r="K15" s="394">
        <f ca="1">VLOOKUP(K$1,'4-COSTOS DE TRANS Y FIDUCIA'!$A$8:$N$25,14)-VLOOKUP(K$1,'4-COSTOS DE TRANS Y FIDUCIA'!$A$8:$N$25,5)</f>
        <v>21198041.975161713</v>
      </c>
      <c r="L15" s="396">
        <f t="shared" ref="L15" ca="1" si="66">+K15/K$37</f>
        <v>7.2632139178230942E-2</v>
      </c>
      <c r="M15" s="394">
        <f ca="1">VLOOKUP(M$1,'4-COSTOS DE TRANS Y FIDUCIA'!$A$8:$N$25,14)-VLOOKUP(M$1,'4-COSTOS DE TRANS Y FIDUCIA'!$A$8:$N$25,5)</f>
        <v>22867028.28555426</v>
      </c>
      <c r="N15" s="396">
        <f t="shared" ref="N15" ca="1" si="67">+M15/M$37</f>
        <v>6.6156935799608033E-2</v>
      </c>
      <c r="O15" s="394">
        <f ca="1">VLOOKUP(O$1,'4-COSTOS DE TRANS Y FIDUCIA'!$A$8:$N$25,14)-VLOOKUP(O$1,'4-COSTOS DE TRANS Y FIDUCIA'!$A$8:$N$25,5)</f>
        <v>23324284.824710459</v>
      </c>
      <c r="P15" s="396">
        <f t="shared" ref="P15" ca="1" si="68">+O15/O$37</f>
        <v>6.4720258001543837E-2</v>
      </c>
      <c r="Q15" s="394">
        <f ca="1">VLOOKUP(Q$1,'4-COSTOS DE TRANS Y FIDUCIA'!$A$8:$N$25,14)-VLOOKUP(Q$1,'4-COSTOS DE TRANS Y FIDUCIA'!$A$8:$N$25,5)</f>
        <v>23872992.671697885</v>
      </c>
      <c r="R15" s="396">
        <f t="shared" ref="R15:T15" ca="1" si="69">+Q15/Q$37</f>
        <v>6.3144095979560652E-2</v>
      </c>
      <c r="S15" s="394">
        <f>VLOOKUP(S$1,'4-COSTOS DE TRANS Y FIDUCIA'!$A$8:$N$25,14)-VLOOKUP(S$1,'4-COSTOS DE TRANS Y FIDUCIA'!$A$8:$N$25,5)</f>
        <v>0</v>
      </c>
      <c r="T15" s="396" t="e">
        <f t="shared" ca="1" si="69"/>
        <v>#DIV/0!</v>
      </c>
      <c r="U15" s="394">
        <f>VLOOKUP(U$1,'4-COSTOS DE TRANS Y FIDUCIA'!$A$8:$N$25,14)-VLOOKUP(U$1,'4-COSTOS DE TRANS Y FIDUCIA'!$A$8:$N$25,5)</f>
        <v>0</v>
      </c>
      <c r="V15" s="396" t="e">
        <f t="shared" ref="V15" ca="1" si="70">+U15/U$37</f>
        <v>#DIV/0!</v>
      </c>
    </row>
    <row r="16" spans="1:22">
      <c r="A16" s="389"/>
      <c r="B16" s="389"/>
      <c r="C16" s="381"/>
      <c r="D16" s="382"/>
      <c r="E16" s="381"/>
      <c r="F16" s="382"/>
      <c r="G16" s="381"/>
      <c r="H16" s="382"/>
      <c r="I16" s="381"/>
      <c r="J16" s="382"/>
      <c r="K16" s="381"/>
      <c r="L16" s="382"/>
      <c r="M16" s="381"/>
      <c r="N16" s="382"/>
      <c r="O16" s="381"/>
      <c r="P16" s="382"/>
      <c r="Q16" s="381"/>
      <c r="R16" s="382"/>
      <c r="S16" s="381"/>
      <c r="T16" s="382"/>
      <c r="U16" s="381"/>
      <c r="V16" s="382"/>
    </row>
    <row r="17" spans="1:22">
      <c r="A17" s="401" t="s">
        <v>315</v>
      </c>
      <c r="B17" s="401"/>
      <c r="C17" s="381"/>
      <c r="D17" s="382"/>
      <c r="E17" s="381"/>
      <c r="F17" s="382"/>
      <c r="G17" s="381"/>
      <c r="H17" s="382"/>
      <c r="I17" s="381"/>
      <c r="J17" s="382"/>
      <c r="K17" s="381"/>
      <c r="L17" s="382"/>
      <c r="M17" s="381"/>
      <c r="N17" s="382"/>
      <c r="O17" s="381"/>
      <c r="P17" s="382"/>
      <c r="Q17" s="381"/>
      <c r="R17" s="382"/>
      <c r="S17" s="381"/>
      <c r="T17" s="382"/>
      <c r="U17" s="381"/>
      <c r="V17" s="382"/>
    </row>
    <row r="18" spans="1:22">
      <c r="A18" s="389" t="s">
        <v>316</v>
      </c>
      <c r="B18" s="402"/>
      <c r="C18" s="383">
        <f>'4-COSTOS DE TRANS Y FIDUCIA'!$J$5</f>
        <v>1.4999999999999999E-2</v>
      </c>
      <c r="D18" s="384"/>
      <c r="E18" s="383">
        <f>'4-COSTOS DE TRANS Y FIDUCIA'!$J$5</f>
        <v>1.4999999999999999E-2</v>
      </c>
      <c r="F18" s="384"/>
      <c r="G18" s="383">
        <f>'4-COSTOS DE TRANS Y FIDUCIA'!$J$5</f>
        <v>1.4999999999999999E-2</v>
      </c>
      <c r="H18" s="384"/>
      <c r="I18" s="383">
        <f>'4-COSTOS DE TRANS Y FIDUCIA'!$J$5</f>
        <v>1.4999999999999999E-2</v>
      </c>
      <c r="J18" s="384"/>
      <c r="K18" s="383">
        <f>'4-COSTOS DE TRANS Y FIDUCIA'!$J$5</f>
        <v>1.4999999999999999E-2</v>
      </c>
      <c r="L18" s="384"/>
      <c r="M18" s="383">
        <f>'4-COSTOS DE TRANS Y FIDUCIA'!$J$5</f>
        <v>1.4999999999999999E-2</v>
      </c>
      <c r="N18" s="384"/>
      <c r="O18" s="383">
        <f>'4-COSTOS DE TRANS Y FIDUCIA'!$J$5</f>
        <v>1.4999999999999999E-2</v>
      </c>
      <c r="P18" s="384"/>
      <c r="Q18" s="383">
        <f>'4-COSTOS DE TRANS Y FIDUCIA'!$J$5</f>
        <v>1.4999999999999999E-2</v>
      </c>
      <c r="R18" s="384"/>
      <c r="S18" s="383">
        <f>'4-COSTOS DE TRANS Y FIDUCIA'!$J$5</f>
        <v>1.4999999999999999E-2</v>
      </c>
      <c r="T18" s="384"/>
      <c r="U18" s="383">
        <f>'4-COSTOS DE TRANS Y FIDUCIA'!$J$5</f>
        <v>1.4999999999999999E-2</v>
      </c>
      <c r="V18" s="384"/>
    </row>
    <row r="19" spans="1:22">
      <c r="A19" s="389" t="s">
        <v>325</v>
      </c>
      <c r="B19" s="402"/>
      <c r="C19" s="409">
        <f t="shared" ref="C19:Q19" ca="1" si="71">+C18*C37</f>
        <v>3390820.5634420933</v>
      </c>
      <c r="D19" s="410">
        <f ca="1">+C19/C$37</f>
        <v>1.4999999999999999E-2</v>
      </c>
      <c r="E19" s="409">
        <f t="shared" ca="1" si="71"/>
        <v>4187605.7018528581</v>
      </c>
      <c r="F19" s="410">
        <f ca="1">+E19/E$37</f>
        <v>1.4999999999999999E-2</v>
      </c>
      <c r="G19" s="409">
        <f t="shared" ca="1" si="71"/>
        <v>4408674.405676431</v>
      </c>
      <c r="H19" s="410">
        <f ca="1">+G19/G$37</f>
        <v>1.5000000000000001E-2</v>
      </c>
      <c r="I19" s="409">
        <f t="shared" ca="1" si="71"/>
        <v>4673956.8832735857</v>
      </c>
      <c r="J19" s="410">
        <f ca="1">+I19/I$37</f>
        <v>1.4999999999999999E-2</v>
      </c>
      <c r="K19" s="409">
        <f t="shared" ca="1" si="71"/>
        <v>4377822.7273075655</v>
      </c>
      <c r="L19" s="410">
        <f ca="1">+K19/K$37</f>
        <v>1.4999999999999999E-2</v>
      </c>
      <c r="M19" s="409">
        <f t="shared" ca="1" si="71"/>
        <v>5184723.5688528689</v>
      </c>
      <c r="N19" s="410">
        <f ca="1">+M19/M$37</f>
        <v>1.4999999999999999E-2</v>
      </c>
      <c r="O19" s="409">
        <f t="shared" ca="1" si="71"/>
        <v>5405792.3001838345</v>
      </c>
      <c r="P19" s="410">
        <f ca="1">+O19/O$37</f>
        <v>1.4999999999999999E-2</v>
      </c>
      <c r="Q19" s="409">
        <f t="shared" ca="1" si="71"/>
        <v>5671074.7777809873</v>
      </c>
      <c r="R19" s="410">
        <f ca="1">+Q19/Q$37</f>
        <v>1.4999999999999998E-2</v>
      </c>
      <c r="S19" s="409">
        <f t="shared" ref="S19" ca="1" si="72">+S18*S37</f>
        <v>0</v>
      </c>
      <c r="T19" s="410" t="e">
        <f ca="1">+S19/S$37</f>
        <v>#DIV/0!</v>
      </c>
      <c r="U19" s="409">
        <f t="shared" ref="U19" ca="1" si="73">+U18*U37</f>
        <v>0</v>
      </c>
      <c r="V19" s="410" t="e">
        <f t="shared" ref="V19" ca="1" si="74">+U19/U$37</f>
        <v>#DIV/0!</v>
      </c>
    </row>
    <row r="20" spans="1:22">
      <c r="A20" s="389"/>
      <c r="B20" s="389"/>
      <c r="C20" s="381"/>
      <c r="D20" s="382"/>
      <c r="E20" s="381"/>
      <c r="F20" s="382"/>
      <c r="G20" s="381"/>
      <c r="H20" s="382"/>
      <c r="I20" s="381"/>
      <c r="J20" s="382"/>
      <c r="K20" s="381"/>
      <c r="L20" s="382"/>
      <c r="M20" s="381"/>
      <c r="N20" s="382"/>
      <c r="O20" s="381"/>
      <c r="P20" s="382"/>
      <c r="Q20" s="381"/>
      <c r="R20" s="382"/>
      <c r="S20" s="381"/>
      <c r="T20" s="382"/>
      <c r="U20" s="381"/>
      <c r="V20" s="382"/>
    </row>
    <row r="21" spans="1:22">
      <c r="A21" s="389" t="s">
        <v>317</v>
      </c>
      <c r="B21" s="389"/>
      <c r="C21" s="381"/>
      <c r="D21" s="382"/>
      <c r="E21" s="381"/>
      <c r="F21" s="382"/>
      <c r="G21" s="381"/>
      <c r="H21" s="382"/>
      <c r="I21" s="381"/>
      <c r="J21" s="382"/>
      <c r="K21" s="381"/>
      <c r="L21" s="382"/>
      <c r="M21" s="381"/>
      <c r="N21" s="382"/>
      <c r="O21" s="381"/>
      <c r="P21" s="382"/>
      <c r="Q21" s="381"/>
      <c r="R21" s="382"/>
      <c r="S21" s="381"/>
      <c r="T21" s="382"/>
      <c r="U21" s="381"/>
      <c r="V21" s="382"/>
    </row>
    <row r="22" spans="1:22">
      <c r="A22" s="389" t="s">
        <v>316</v>
      </c>
      <c r="B22" s="389"/>
      <c r="C22" s="385">
        <v>3.6000000000000002E-4</v>
      </c>
      <c r="D22" s="386"/>
      <c r="E22" s="385">
        <v>3.6000000000000002E-4</v>
      </c>
      <c r="F22" s="386"/>
      <c r="G22" s="385">
        <v>3.6000000000000002E-4</v>
      </c>
      <c r="H22" s="386"/>
      <c r="I22" s="385">
        <v>3.6000000000000002E-4</v>
      </c>
      <c r="J22" s="386"/>
      <c r="K22" s="385">
        <v>3.6000000000000002E-4</v>
      </c>
      <c r="L22" s="386"/>
      <c r="M22" s="385">
        <v>3.6000000000000002E-4</v>
      </c>
      <c r="N22" s="386"/>
      <c r="O22" s="385">
        <v>3.6000000000000002E-4</v>
      </c>
      <c r="P22" s="386"/>
      <c r="Q22" s="385">
        <v>3.6000000000000002E-4</v>
      </c>
      <c r="R22" s="386"/>
      <c r="S22" s="385">
        <v>3.6000000000000002E-4</v>
      </c>
      <c r="T22" s="386"/>
      <c r="U22" s="385">
        <v>3.6000000000000002E-4</v>
      </c>
      <c r="V22" s="386"/>
    </row>
    <row r="23" spans="1:22">
      <c r="A23" s="389"/>
      <c r="B23" s="389"/>
      <c r="C23" s="381"/>
      <c r="D23" s="382"/>
      <c r="E23" s="381"/>
      <c r="F23" s="382"/>
      <c r="G23" s="381"/>
      <c r="H23" s="382"/>
      <c r="I23" s="381"/>
      <c r="J23" s="382"/>
      <c r="K23" s="381"/>
      <c r="L23" s="382"/>
      <c r="M23" s="381"/>
      <c r="N23" s="382"/>
      <c r="O23" s="381"/>
      <c r="P23" s="382"/>
      <c r="Q23" s="381"/>
      <c r="R23" s="382"/>
      <c r="S23" s="381"/>
      <c r="T23" s="382"/>
      <c r="U23" s="381"/>
      <c r="V23" s="382"/>
    </row>
    <row r="24" spans="1:22">
      <c r="A24" s="403" t="s">
        <v>318</v>
      </c>
      <c r="B24" s="403"/>
      <c r="C24" s="387">
        <f ca="1">+C3+C4+C5+C6+C7+C8+C10+C11+C12+C13+C15+C19</f>
        <v>209498541.85394028</v>
      </c>
      <c r="D24" s="388"/>
      <c r="E24" s="387">
        <f ca="1">+E3+E4+E5+E6+E7+E8+E10+E11+E12+E13+E15+E19</f>
        <v>258667660.58853999</v>
      </c>
      <c r="F24" s="388"/>
      <c r="G24" s="387">
        <f t="shared" ref="G24:Q24" ca="1" si="75">+G3+G4+G5+G6+G7+G8+G10+G11+G12+G13+G15+G19</f>
        <v>272312414.03210139</v>
      </c>
      <c r="H24" s="388"/>
      <c r="I24" s="387">
        <f t="shared" ca="1" si="75"/>
        <v>288686120.23220849</v>
      </c>
      <c r="J24" s="388"/>
      <c r="K24" s="387">
        <f t="shared" ca="1" si="75"/>
        <v>270408193.30268127</v>
      </c>
      <c r="L24" s="388"/>
      <c r="M24" s="387">
        <f t="shared" ca="1" si="75"/>
        <v>320211547.91901916</v>
      </c>
      <c r="N24" s="388"/>
      <c r="O24" s="387">
        <f t="shared" ca="1" si="75"/>
        <v>333856303.08577532</v>
      </c>
      <c r="P24" s="388"/>
      <c r="Q24" s="387">
        <f t="shared" ca="1" si="75"/>
        <v>350230009.28588235</v>
      </c>
      <c r="R24" s="388"/>
      <c r="S24" s="387">
        <f t="shared" ref="S24" ca="1" si="76">+S3+S4+S5+S6+S7+S8+S10+S11+S12+S13+S15+S19</f>
        <v>0</v>
      </c>
      <c r="T24" s="388"/>
      <c r="U24" s="387">
        <f t="shared" ref="U24" ca="1" si="77">+U3+U4+U5+U6+U7+U8+U10+U11+U12+U13+U15+U19</f>
        <v>0</v>
      </c>
      <c r="V24" s="388"/>
    </row>
    <row r="25" spans="1:22">
      <c r="A25" s="389"/>
      <c r="B25" s="389"/>
      <c r="C25" s="381"/>
      <c r="D25" s="382"/>
      <c r="E25" s="381"/>
      <c r="F25" s="382"/>
      <c r="G25" s="381"/>
      <c r="H25" s="382"/>
      <c r="I25" s="381"/>
      <c r="J25" s="382"/>
      <c r="K25" s="381"/>
      <c r="L25" s="382"/>
      <c r="M25" s="381"/>
      <c r="N25" s="382"/>
      <c r="O25" s="381"/>
      <c r="P25" s="382"/>
      <c r="Q25" s="381"/>
      <c r="R25" s="382"/>
      <c r="S25" s="381"/>
      <c r="T25" s="382"/>
      <c r="U25" s="381"/>
      <c r="V25" s="382"/>
    </row>
    <row r="26" spans="1:22">
      <c r="A26" s="403" t="s">
        <v>319</v>
      </c>
      <c r="B26" s="403"/>
      <c r="C26" s="381"/>
      <c r="D26" s="382"/>
      <c r="E26" s="381"/>
      <c r="F26" s="382"/>
      <c r="G26" s="381"/>
      <c r="H26" s="382"/>
      <c r="I26" s="381"/>
      <c r="J26" s="382"/>
      <c r="K26" s="381"/>
      <c r="L26" s="382"/>
      <c r="M26" s="381"/>
      <c r="N26" s="382"/>
      <c r="O26" s="381"/>
      <c r="P26" s="382"/>
      <c r="Q26" s="381"/>
      <c r="R26" s="382"/>
      <c r="S26" s="381"/>
      <c r="T26" s="382"/>
      <c r="U26" s="381"/>
      <c r="V26" s="382"/>
    </row>
    <row r="27" spans="1:22">
      <c r="A27" s="389"/>
      <c r="B27" s="389"/>
      <c r="C27" s="381"/>
      <c r="D27" s="382"/>
      <c r="E27" s="381"/>
      <c r="F27" s="382"/>
      <c r="G27" s="381"/>
      <c r="H27" s="382"/>
      <c r="I27" s="381"/>
      <c r="J27" s="382"/>
      <c r="K27" s="381"/>
      <c r="L27" s="382"/>
      <c r="M27" s="381"/>
      <c r="N27" s="382"/>
      <c r="O27" s="381"/>
      <c r="P27" s="382"/>
      <c r="Q27" s="381"/>
      <c r="R27" s="382"/>
      <c r="S27" s="381"/>
      <c r="T27" s="382"/>
      <c r="U27" s="381"/>
      <c r="V27" s="382"/>
    </row>
    <row r="28" spans="1:22">
      <c r="A28" s="389" t="s">
        <v>320</v>
      </c>
      <c r="B28" s="399"/>
      <c r="C28" s="394">
        <f>(VLOOKUP(C$1,'6-CUADRO RESUMEN '!$B$7:$U$23,15)+VLOOKUP(C$1,'6-CUADRO RESUMEN '!$B$7:$U$23,17))*('3- INDIRECTOS Y COSTOS  ADM'!$H$16+'3- INDIRECTOS Y COSTOS  ADM'!$H$17)</f>
        <v>526737.52685521846</v>
      </c>
      <c r="D28" s="396">
        <f t="shared" ref="D28:F29" ca="1" si="78">+C28/C$37</f>
        <v>2.3301330032066752E-3</v>
      </c>
      <c r="E28" s="394">
        <f>(VLOOKUP(E$1,'6-CUADRO RESUMEN '!$B$7:$U$23,15)+VLOOKUP(E$1,'6-CUADRO RESUMEN '!$B$7:$U$23,17))*('3- INDIRECTOS Y COSTOS  ADM'!$H$16+'3- INDIRECTOS Y COSTOS  ADM'!$H$17)</f>
        <v>660618.61810273433</v>
      </c>
      <c r="F28" s="396">
        <f t="shared" ca="1" si="78"/>
        <v>2.3663353183315545E-3</v>
      </c>
      <c r="G28" s="394">
        <f>(VLOOKUP(G$1,'6-CUADRO RESUMEN '!$B$7:$U$23,15)+VLOOKUP(G$1,'6-CUADRO RESUMEN '!$B$7:$U$23,17))*('3- INDIRECTOS Y COSTOS  ADM'!$H$16+'3- INDIRECTOS Y COSTOS  ADM'!$H$17)</f>
        <v>697298.36912945099</v>
      </c>
      <c r="H28" s="396">
        <f t="shared" ref="H28" ca="1" si="79">+G28/G$37</f>
        <v>2.3724762988789937E-3</v>
      </c>
      <c r="I28" s="394">
        <f>(VLOOKUP(I$1,'6-CUADRO RESUMEN '!$B$7:$U$23,15)+VLOOKUP(I$1,'6-CUADRO RESUMEN '!$B$7:$U$23,17))*('3- INDIRECTOS Y COSTOS  ADM'!$H$16+'3- INDIRECTOS Y COSTOS  ADM'!$H$17)</f>
        <v>741314.07036151097</v>
      </c>
      <c r="J28" s="396">
        <f t="shared" ref="J28" ca="1" si="80">+I28/I$37</f>
        <v>2.3790786550077344E-3</v>
      </c>
      <c r="K28" s="394">
        <f>(VLOOKUP(K$1,'6-CUADRO RESUMEN '!$B$7:$U$23,15)+VLOOKUP(K$1,'6-CUADRO RESUMEN '!$B$7:$U$23,17))*('3- INDIRECTOS Y COSTOS  ADM'!$H$16+'3- INDIRECTOS Y COSTOS  ADM'!$H$17)</f>
        <v>692179.50609727798</v>
      </c>
      <c r="L28" s="396">
        <f t="shared" ref="L28" ca="1" si="81">+K28/K$37</f>
        <v>2.3716566974480257E-3</v>
      </c>
      <c r="M28" s="394">
        <f>(VLOOKUP(M$1,'6-CUADRO RESUMEN '!$B$7:$U$23,15)+VLOOKUP(M$1,'6-CUADRO RESUMEN '!$B$7:$U$23,17))*('3- INDIRECTOS Y COSTOS  ADM'!$H$16+'3- INDIRECTOS Y COSTOS  ADM'!$H$17)</f>
        <v>826060.59734479384</v>
      </c>
      <c r="N28" s="396">
        <f t="shared" ref="N28" ca="1" si="82">+M28/M$37</f>
        <v>2.3898880616529034E-3</v>
      </c>
      <c r="O28" s="394">
        <f>(VLOOKUP(O$1,'6-CUADRO RESUMEN '!$B$7:$U$23,15)+VLOOKUP(O$1,'6-CUADRO RESUMEN '!$B$7:$U$23,17))*('3- INDIRECTOS Y COSTOS  ADM'!$H$16+'3- INDIRECTOS Y COSTOS  ADM'!$H$17)</f>
        <v>862740.34837151051</v>
      </c>
      <c r="P28" s="396">
        <f t="shared" ref="P28" ca="1" si="83">+O28/O$37</f>
        <v>2.393933119689517E-3</v>
      </c>
      <c r="Q28" s="394">
        <f>(VLOOKUP(Q$1,'6-CUADRO RESUMEN '!$B$7:$U$23,15)+VLOOKUP(Q$1,'6-CUADRO RESUMEN '!$B$7:$U$23,17))*('3- INDIRECTOS Y COSTOS  ADM'!$H$16+'3- INDIRECTOS Y COSTOS  ADM'!$H$17)</f>
        <v>906756.04960357037</v>
      </c>
      <c r="R28" s="396">
        <f t="shared" ref="R28:T28" ca="1" si="84">+Q28/Q$37</f>
        <v>2.3983709044611769E-3</v>
      </c>
      <c r="S28" s="394">
        <f>(VLOOKUP(S$1,'6-CUADRO RESUMEN '!$B$7:$U$23,15)+VLOOKUP(S$1,'6-CUADRO RESUMEN '!$B$7:$U$23,17))*('3- INDIRECTOS Y COSTOS  ADM'!$H$16+'3- INDIRECTOS Y COSTOS  ADM'!$H$17)</f>
        <v>0</v>
      </c>
      <c r="T28" s="396" t="e">
        <f t="shared" ca="1" si="84"/>
        <v>#DIV/0!</v>
      </c>
      <c r="U28" s="394">
        <f>(VLOOKUP(U$1,'6-CUADRO RESUMEN '!$B$7:$U$23,15)+VLOOKUP(U$1,'6-CUADRO RESUMEN '!$B$7:$U$23,17))*('3- INDIRECTOS Y COSTOS  ADM'!$H$16+'3- INDIRECTOS Y COSTOS  ADM'!$H$17)</f>
        <v>0</v>
      </c>
      <c r="V28" s="396" t="e">
        <f t="shared" ref="V28" ca="1" si="85">+U28/U$37</f>
        <v>#DIV/0!</v>
      </c>
    </row>
    <row r="29" spans="1:22">
      <c r="A29" s="389" t="s">
        <v>322</v>
      </c>
      <c r="B29" s="398"/>
      <c r="C29" s="394">
        <f>(VLOOKUP(C$1,'6-CUADRO RESUMEN '!$B$7:$U$23,15)+VLOOKUP(C$1,'6-CUADRO RESUMEN '!$B$7:$U$23,17))*('3- INDIRECTOS Y COSTOS  ADM'!$H$14+'3- INDIRECTOS Y COSTOS  ADM'!$H$7)</f>
        <v>377575.2264095823</v>
      </c>
      <c r="D29" s="396">
        <f t="shared" ca="1" si="78"/>
        <v>1.6702825437611673E-3</v>
      </c>
      <c r="E29" s="394">
        <f>(VLOOKUP(E$1,'6-CUADRO RESUMEN '!$B$7:$U$23,15)+VLOOKUP(E$1,'6-CUADRO RESUMEN '!$B$7:$U$23,17))*('3- INDIRECTOS Y COSTOS  ADM'!$H$14+'3- INDIRECTOS Y COSTOS  ADM'!$H$7)</f>
        <v>473543.67513876723</v>
      </c>
      <c r="F29" s="396">
        <f t="shared" ca="1" si="78"/>
        <v>1.6962330345329862E-3</v>
      </c>
      <c r="G29" s="394">
        <f>(VLOOKUP(G$1,'6-CUADRO RESUMEN '!$B$7:$U$23,15)+VLOOKUP(G$1,'6-CUADRO RESUMEN '!$B$7:$U$23,17))*('3- INDIRECTOS Y COSTOS  ADM'!$H$14+'3- INDIRECTOS Y COSTOS  ADM'!$H$7)</f>
        <v>499836.40081799607</v>
      </c>
      <c r="H29" s="396">
        <f t="shared" ref="H29" ca="1" si="86">+G29/G$37</f>
        <v>1.7006350032600286E-3</v>
      </c>
      <c r="I29" s="394">
        <f>(VLOOKUP(I$1,'6-CUADRO RESUMEN '!$B$7:$U$23,15)+VLOOKUP(I$1,'6-CUADRO RESUMEN '!$B$7:$U$23,17))*('3- INDIRECTOS Y COSTOS  ADM'!$H$14+'3- INDIRECTOS Y COSTOS  ADM'!$H$7)</f>
        <v>531387.67163307057</v>
      </c>
      <c r="J29" s="396">
        <f t="shared" ref="J29" ca="1" si="87">+I29/I$37</f>
        <v>1.7053676945589175E-3</v>
      </c>
      <c r="K29" s="394">
        <f>(VLOOKUP(K$1,'6-CUADRO RESUMEN '!$B$7:$U$23,15)+VLOOKUP(K$1,'6-CUADRO RESUMEN '!$B$7:$U$23,17))*('3- INDIRECTOS Y COSTOS  ADM'!$H$14+'3- INDIRECTOS Y COSTOS  ADM'!$H$7)</f>
        <v>496167.1048787614</v>
      </c>
      <c r="L29" s="396">
        <f t="shared" ref="L29" ca="1" si="88">+K29/K$37</f>
        <v>1.7000474977566502E-3</v>
      </c>
      <c r="M29" s="394">
        <f>(VLOOKUP(M$1,'6-CUADRO RESUMEN '!$B$7:$U$23,15)+VLOOKUP(M$1,'6-CUADRO RESUMEN '!$B$7:$U$23,17))*('3- INDIRECTOS Y COSTOS  ADM'!$H$14+'3- INDIRECTOS Y COSTOS  ADM'!$H$7)</f>
        <v>592135.55360794638</v>
      </c>
      <c r="N29" s="396">
        <f t="shared" ref="N29" ca="1" si="89">+M29/M$37</f>
        <v>1.7131160776782482E-3</v>
      </c>
      <c r="O29" s="394">
        <f>(VLOOKUP(O$1,'6-CUADRO RESUMEN '!$B$7:$U$23,15)+VLOOKUP(O$1,'6-CUADRO RESUMEN '!$B$7:$U$23,17))*('3- INDIRECTOS Y COSTOS  ADM'!$H$14+'3- INDIRECTOS Y COSTOS  ADM'!$H$7)</f>
        <v>618428.27928717516</v>
      </c>
      <c r="P29" s="396">
        <f t="shared" ref="P29" ca="1" si="90">+O29/O$37</f>
        <v>1.7160156502853733E-3</v>
      </c>
      <c r="Q29" s="394">
        <f>(VLOOKUP(Q$1,'6-CUADRO RESUMEN '!$B$7:$U$23,15)+VLOOKUP(Q$1,'6-CUADRO RESUMEN '!$B$7:$U$23,17))*('3- INDIRECTOS Y COSTOS  ADM'!$H$14+'3- INDIRECTOS Y COSTOS  ADM'!$H$7)</f>
        <v>649979.5501022496</v>
      </c>
      <c r="R29" s="396">
        <f t="shared" ref="R29:T29" ca="1" si="91">+Q29/Q$37</f>
        <v>1.7191967366984116E-3</v>
      </c>
      <c r="S29" s="394">
        <f>(VLOOKUP(S$1,'6-CUADRO RESUMEN '!$B$7:$U$23,15)+VLOOKUP(S$1,'6-CUADRO RESUMEN '!$B$7:$U$23,17))*('3- INDIRECTOS Y COSTOS  ADM'!$H$14+'3- INDIRECTOS Y COSTOS  ADM'!$H$7)</f>
        <v>0</v>
      </c>
      <c r="T29" s="396" t="e">
        <f t="shared" ca="1" si="91"/>
        <v>#DIV/0!</v>
      </c>
      <c r="U29" s="394">
        <f>(VLOOKUP(U$1,'6-CUADRO RESUMEN '!$B$7:$U$23,15)+VLOOKUP(U$1,'6-CUADRO RESUMEN '!$B$7:$U$23,17))*('3- INDIRECTOS Y COSTOS  ADM'!$H$14+'3- INDIRECTOS Y COSTOS  ADM'!$H$7)</f>
        <v>0</v>
      </c>
      <c r="V29" s="396" t="e">
        <f t="shared" ref="V29" ca="1" si="92">+U29/U$37</f>
        <v>#DIV/0!</v>
      </c>
    </row>
    <row r="30" spans="1:22" ht="4.5" customHeight="1">
      <c r="A30" s="389"/>
      <c r="B30" s="389"/>
      <c r="C30" s="389"/>
      <c r="D30" s="390"/>
      <c r="E30" s="389"/>
      <c r="F30" s="390"/>
      <c r="G30" s="389"/>
      <c r="H30" s="390"/>
      <c r="I30" s="389"/>
      <c r="J30" s="390"/>
      <c r="K30" s="389"/>
      <c r="L30" s="390"/>
      <c r="M30" s="389"/>
      <c r="N30" s="390"/>
      <c r="O30" s="389"/>
      <c r="P30" s="390"/>
      <c r="Q30" s="389"/>
      <c r="R30" s="390"/>
      <c r="S30" s="389"/>
      <c r="T30" s="390"/>
      <c r="U30" s="389"/>
      <c r="V30" s="390"/>
    </row>
    <row r="31" spans="1:22">
      <c r="A31" s="389" t="s">
        <v>321</v>
      </c>
      <c r="B31" s="399"/>
      <c r="C31" s="394">
        <f>(VLOOKUP(C$1,'6-CUADRO RESUMEN '!$B$7:$U$23,15)+VLOOKUP(C$1,'6-CUADRO RESUMEN '!$B$7:$U$23,17))*'3- INDIRECTOS Y COSTOS  ADM'!$H$15</f>
        <v>2025913.5648277639</v>
      </c>
      <c r="D31" s="396">
        <f t="shared" ref="D31:F32" ca="1" si="93">+C31/C$37</f>
        <v>8.9620500123333696E-3</v>
      </c>
      <c r="E31" s="394">
        <f>(VLOOKUP(E$1,'6-CUADRO RESUMEN '!$B$7:$U$23,15)+VLOOKUP(E$1,'6-CUADRO RESUMEN '!$B$7:$U$23,17))*'3- INDIRECTOS Y COSTOS  ADM'!$H$15</f>
        <v>2540840.838856671</v>
      </c>
      <c r="F31" s="396">
        <f t="shared" ca="1" si="93"/>
        <v>9.1012896858905963E-3</v>
      </c>
      <c r="G31" s="394">
        <f>(VLOOKUP(G$1,'6-CUADRO RESUMEN '!$B$7:$U$23,15)+VLOOKUP(G$1,'6-CUADRO RESUMEN '!$B$7:$U$23,17))*'3- INDIRECTOS Y COSTOS  ADM'!$H$15</f>
        <v>2681916.8043440431</v>
      </c>
      <c r="H31" s="396">
        <f t="shared" ref="H31" ca="1" si="94">+G31/G$37</f>
        <v>9.1249088418422861E-3</v>
      </c>
      <c r="I31" s="394">
        <f>(VLOOKUP(I$1,'6-CUADRO RESUMEN '!$B$7:$U$23,15)+VLOOKUP(I$1,'6-CUADRO RESUMEN '!$B$7:$U$23,17))*'3- INDIRECTOS Y COSTOS  ADM'!$H$15</f>
        <v>2851207.9629288893</v>
      </c>
      <c r="J31" s="396">
        <f t="shared" ref="J31" ca="1" si="95">+I31/I$37</f>
        <v>9.1503025192605208E-3</v>
      </c>
      <c r="K31" s="394">
        <f>(VLOOKUP(K$1,'6-CUADRO RESUMEN '!$B$7:$U$23,15)+VLOOKUP(K$1,'6-CUADRO RESUMEN '!$B$7:$U$23,17))*'3- INDIRECTOS Y COSTOS  ADM'!$H$15</f>
        <v>2662228.8696049163</v>
      </c>
      <c r="L31" s="396">
        <f t="shared" ref="L31" ca="1" si="96">+K31/K$37</f>
        <v>9.1217565286462552E-3</v>
      </c>
      <c r="M31" s="394">
        <f>(VLOOKUP(M$1,'6-CUADRO RESUMEN '!$B$7:$U$23,15)+VLOOKUP(M$1,'6-CUADRO RESUMEN '!$B$7:$U$23,17))*'3- INDIRECTOS Y COSTOS  ADM'!$H$15</f>
        <v>3177156.1436338238</v>
      </c>
      <c r="N31" s="396">
        <f t="shared" ref="N31" ca="1" si="97">+M31/M$37</f>
        <v>9.1918771602034783E-3</v>
      </c>
      <c r="O31" s="394">
        <f>(VLOOKUP(O$1,'6-CUADRO RESUMEN '!$B$7:$U$23,15)+VLOOKUP(O$1,'6-CUADRO RESUMEN '!$B$7:$U$23,17))*'3- INDIRECTOS Y COSTOS  ADM'!$H$15</f>
        <v>3318232.109121195</v>
      </c>
      <c r="P31" s="396">
        <f t="shared" ref="P31" ca="1" si="98">+O31/O$37</f>
        <v>9.2074350757289144E-3</v>
      </c>
      <c r="Q31" s="394">
        <f>(VLOOKUP(Q$1,'6-CUADRO RESUMEN '!$B$7:$U$23,15)+VLOOKUP(Q$1,'6-CUADRO RESUMEN '!$B$7:$U$23,17))*'3- INDIRECTOS Y COSTOS  ADM'!$H$15</f>
        <v>3487523.2677060408</v>
      </c>
      <c r="R31" s="396">
        <f t="shared" ref="R31:T31" ca="1" si="99">+Q31/Q$37</f>
        <v>9.2245034786968359E-3</v>
      </c>
      <c r="S31" s="394">
        <f>(VLOOKUP(S$1,'6-CUADRO RESUMEN '!$B$7:$U$23,15)+VLOOKUP(S$1,'6-CUADRO RESUMEN '!$B$7:$U$23,17))*'3- INDIRECTOS Y COSTOS  ADM'!$H$15</f>
        <v>0</v>
      </c>
      <c r="T31" s="396" t="e">
        <f t="shared" ca="1" si="99"/>
        <v>#DIV/0!</v>
      </c>
      <c r="U31" s="394">
        <f>(VLOOKUP(U$1,'6-CUADRO RESUMEN '!$B$7:$U$23,15)+VLOOKUP(U$1,'6-CUADRO RESUMEN '!$B$7:$U$23,17))*'3- INDIRECTOS Y COSTOS  ADM'!$H$15</f>
        <v>0</v>
      </c>
      <c r="V31" s="396" t="e">
        <f t="shared" ref="V31" ca="1" si="100">+U31/U$37</f>
        <v>#DIV/0!</v>
      </c>
    </row>
    <row r="32" spans="1:22">
      <c r="A32" s="389" t="s">
        <v>323</v>
      </c>
      <c r="B32" s="399"/>
      <c r="C32" s="394">
        <f ca="1">VLOOKUP(C$1,'6-CUADRO RESUMEN '!$B$7:$U$23,19)</f>
        <v>13625936.057440056</v>
      </c>
      <c r="D32" s="396">
        <f t="shared" ca="1" si="93"/>
        <v>6.0277162131552368E-2</v>
      </c>
      <c r="E32" s="394">
        <f ca="1">VLOOKUP(E$1,'6-CUADRO RESUMEN '!$B$7:$U$23,19)</f>
        <v>16831049.736219034</v>
      </c>
      <c r="F32" s="396">
        <f t="shared" ca="1" si="93"/>
        <v>6.0288805589212686E-2</v>
      </c>
      <c r="G32" s="394">
        <f ca="1">VLOOKUP(G$1,'6-CUADRO RESUMEN '!$B$7:$U$23,19)</f>
        <v>17720161.438702516</v>
      </c>
      <c r="H32" s="396">
        <f t="shared" ref="H32" ca="1" si="101">+G32/G$37</f>
        <v>6.029078065694788E-2</v>
      </c>
      <c r="I32" s="394">
        <f ca="1">VLOOKUP(I$1,'6-CUADRO RESUMEN '!$B$7:$U$23,19)</f>
        <v>18787095.614440396</v>
      </c>
      <c r="J32" s="396">
        <f t="shared" ref="J32" ca="1" si="102">+I32/I$37</f>
        <v>6.0292904118369177E-2</v>
      </c>
      <c r="K32" s="394">
        <f ca="1">VLOOKUP(K$1,'6-CUADRO RESUMEN '!$B$7:$U$23,19)</f>
        <v>17596079.703908861</v>
      </c>
      <c r="L32" s="396">
        <f t="shared" ref="L32" ca="1" si="103">+K32/K$37</f>
        <v>6.0290516998837265E-2</v>
      </c>
      <c r="M32" s="394">
        <f ca="1">VLOOKUP(M$1,'6-CUADRO RESUMEN '!$B$7:$U$23,19)</f>
        <v>20841337.709918864</v>
      </c>
      <c r="N32" s="396">
        <f t="shared" ref="N32" ca="1" si="104">+M32/M$37</f>
        <v>6.0296380606835474E-2</v>
      </c>
      <c r="O32" s="394">
        <f ca="1">VLOOKUP(O$1,'6-CUADRO RESUMEN '!$B$7:$U$23,19)</f>
        <v>21730449.523033772</v>
      </c>
      <c r="P32" s="396">
        <f t="shared" ref="P32" ca="1" si="105">+O32/O$37</f>
        <v>6.0297681587659552E-2</v>
      </c>
      <c r="Q32" s="394">
        <f ca="1">VLOOKUP(Q$1,'6-CUADRO RESUMEN '!$B$7:$U$23,19)</f>
        <v>22797383.698771652</v>
      </c>
      <c r="R32" s="396">
        <f t="shared" ref="R32:T32" ca="1" si="106">+Q32/Q$37</f>
        <v>6.0299108878155053E-2</v>
      </c>
      <c r="S32" s="394">
        <f>VLOOKUP(S$1,'6-CUADRO RESUMEN '!$B$7:$U$23,19)</f>
        <v>0</v>
      </c>
      <c r="T32" s="396" t="e">
        <f t="shared" ca="1" si="106"/>
        <v>#DIV/0!</v>
      </c>
      <c r="U32" s="394">
        <f>VLOOKUP(U$1,'6-CUADRO RESUMEN '!$B$7:$U$23,19)</f>
        <v>0</v>
      </c>
      <c r="V32" s="396" t="e">
        <f t="shared" ref="V32" ca="1" si="107">+U32/U$37</f>
        <v>#DIV/0!</v>
      </c>
    </row>
    <row r="33" spans="1:22">
      <c r="A33" s="389"/>
      <c r="B33" s="389"/>
      <c r="C33" s="381"/>
      <c r="D33" s="382"/>
      <c r="E33" s="381"/>
      <c r="F33" s="382"/>
      <c r="G33" s="381"/>
      <c r="H33" s="382"/>
      <c r="I33" s="381"/>
      <c r="J33" s="382"/>
      <c r="K33" s="381"/>
      <c r="L33" s="382"/>
      <c r="M33" s="381"/>
      <c r="N33" s="382"/>
      <c r="O33" s="381"/>
      <c r="P33" s="382"/>
      <c r="Q33" s="381"/>
      <c r="R33" s="382"/>
      <c r="S33" s="381"/>
      <c r="T33" s="382"/>
      <c r="U33" s="381"/>
      <c r="V33" s="382"/>
    </row>
    <row r="34" spans="1:22">
      <c r="A34" s="403" t="s">
        <v>318</v>
      </c>
      <c r="B34" s="403"/>
      <c r="C34" s="387">
        <f ca="1">+C28+C29+C31+C32</f>
        <v>16556162.37553262</v>
      </c>
      <c r="D34" s="388"/>
      <c r="E34" s="387">
        <f ca="1">+E28+E29+E31+E32</f>
        <v>20506052.868317205</v>
      </c>
      <c r="F34" s="388"/>
      <c r="G34" s="387">
        <f t="shared" ref="G34:Q34" ca="1" si="108">+G28+G29+G31+G32</f>
        <v>21599213.012994006</v>
      </c>
      <c r="H34" s="388"/>
      <c r="I34" s="387">
        <f t="shared" ca="1" si="108"/>
        <v>22911005.319363866</v>
      </c>
      <c r="J34" s="388"/>
      <c r="K34" s="387">
        <f t="shared" ca="1" si="108"/>
        <v>21446655.184489816</v>
      </c>
      <c r="L34" s="388"/>
      <c r="M34" s="387">
        <f t="shared" ca="1" si="108"/>
        <v>25436690.004505426</v>
      </c>
      <c r="N34" s="388"/>
      <c r="O34" s="387">
        <f t="shared" ca="1" si="108"/>
        <v>26529850.259813651</v>
      </c>
      <c r="P34" s="388"/>
      <c r="Q34" s="387">
        <f t="shared" ca="1" si="108"/>
        <v>27841642.566183515</v>
      </c>
      <c r="R34" s="388"/>
      <c r="S34" s="387">
        <f t="shared" ref="S34" si="109">+S28+S29+S31+S32</f>
        <v>0</v>
      </c>
      <c r="T34" s="388"/>
      <c r="U34" s="387">
        <f t="shared" ref="U34" si="110">+U28+U29+U31+U32</f>
        <v>0</v>
      </c>
      <c r="V34" s="388"/>
    </row>
    <row r="35" spans="1:22">
      <c r="A35" s="389"/>
      <c r="B35" s="389"/>
      <c r="C35" s="381"/>
      <c r="D35" s="382"/>
      <c r="E35" s="381"/>
      <c r="F35" s="382"/>
      <c r="G35" s="381"/>
      <c r="H35" s="382"/>
      <c r="I35" s="381"/>
      <c r="J35" s="382"/>
      <c r="K35" s="381"/>
      <c r="L35" s="382"/>
      <c r="M35" s="381"/>
      <c r="N35" s="382"/>
      <c r="O35" s="381"/>
      <c r="P35" s="382"/>
      <c r="Q35" s="381"/>
      <c r="R35" s="382"/>
      <c r="S35" s="381"/>
      <c r="T35" s="382"/>
      <c r="U35" s="381"/>
      <c r="V35" s="382"/>
    </row>
    <row r="36" spans="1:22">
      <c r="A36" s="106"/>
      <c r="B36" s="106"/>
      <c r="C36" s="381"/>
      <c r="D36" s="382"/>
      <c r="E36" s="381"/>
      <c r="F36" s="382"/>
      <c r="G36" s="381"/>
      <c r="H36" s="382"/>
      <c r="I36" s="381"/>
      <c r="J36" s="382"/>
      <c r="K36" s="381"/>
      <c r="L36" s="382"/>
      <c r="M36" s="381"/>
      <c r="N36" s="382"/>
      <c r="O36" s="381"/>
      <c r="P36" s="382"/>
      <c r="Q36" s="381"/>
      <c r="R36" s="382"/>
      <c r="S36" s="381"/>
      <c r="T36" s="382"/>
      <c r="U36" s="381"/>
      <c r="V36" s="382"/>
    </row>
    <row r="37" spans="1:22">
      <c r="A37" s="408" t="s">
        <v>324</v>
      </c>
      <c r="B37" s="408"/>
      <c r="C37" s="407">
        <f ca="1">+C24+C34</f>
        <v>226054704.22947291</v>
      </c>
      <c r="D37" s="392">
        <f ca="1">SUM(D3:D36)</f>
        <v>1.2119466316279961</v>
      </c>
      <c r="E37" s="391">
        <f ca="1">+E24+E34</f>
        <v>279173713.4568572</v>
      </c>
      <c r="F37" s="392">
        <f ca="1">SUM(F3:F36)</f>
        <v>1.2116936887347092</v>
      </c>
      <c r="G37" s="391">
        <f t="shared" ref="G37:Q37" ca="1" si="111">+G24+G34</f>
        <v>293911627.04509538</v>
      </c>
      <c r="H37" s="392">
        <f ca="1">SUM(H3:H36)</f>
        <v>1.211651537461784</v>
      </c>
      <c r="I37" s="391">
        <f t="shared" ca="1" si="111"/>
        <v>311597125.55157238</v>
      </c>
      <c r="J37" s="392">
        <f ca="1">SUM(J3:J36)</f>
        <v>1.2116064716969663</v>
      </c>
      <c r="K37" s="391">
        <f t="shared" ca="1" si="111"/>
        <v>291854848.48717105</v>
      </c>
      <c r="L37" s="392">
        <f ca="1">SUM(L3:L36)</f>
        <v>1.2116570530012807</v>
      </c>
      <c r="M37" s="391">
        <f t="shared" ca="1" si="111"/>
        <v>345648237.92352462</v>
      </c>
      <c r="N37" s="392">
        <f ca="1">SUM(N3:N36)</f>
        <v>1.2115331393847435</v>
      </c>
      <c r="O37" s="391">
        <f t="shared" ca="1" si="111"/>
        <v>360386153.34558898</v>
      </c>
      <c r="P37" s="392">
        <f ca="1">SUM(P3:P36)</f>
        <v>1.211505903968338</v>
      </c>
      <c r="Q37" s="391">
        <f t="shared" ca="1" si="111"/>
        <v>378071651.85206586</v>
      </c>
      <c r="R37" s="392">
        <f ca="1">SUM(R3:R36)</f>
        <v>1.2114761300007693</v>
      </c>
      <c r="S37" s="391">
        <f t="shared" ref="S37" ca="1" si="112">+S24+S34</f>
        <v>0</v>
      </c>
      <c r="T37" s="392" t="e">
        <f ca="1">SUM(T3:T36)</f>
        <v>#DIV/0!</v>
      </c>
      <c r="U37" s="391">
        <f t="shared" ref="U37" ca="1" si="113">+U24+U34</f>
        <v>0</v>
      </c>
      <c r="V37" s="392" t="e">
        <f ca="1">SUM(V3:V36)</f>
        <v>#DIV/0!</v>
      </c>
    </row>
    <row r="38" spans="1:22" ht="15.75" thickBot="1">
      <c r="A38" s="105"/>
      <c r="B38" s="105"/>
      <c r="C38" s="380"/>
      <c r="D38" s="380"/>
      <c r="E38" s="380"/>
      <c r="F38" s="380"/>
      <c r="G38" s="105"/>
      <c r="H38" s="105"/>
      <c r="I38" s="380"/>
      <c r="J38" s="380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>
      <c r="E39" s="276"/>
      <c r="F39" s="276"/>
    </row>
    <row r="40" spans="1:22">
      <c r="A40" s="1" t="s">
        <v>336</v>
      </c>
    </row>
    <row r="41" spans="1:22">
      <c r="A41" t="s">
        <v>327</v>
      </c>
      <c r="B41" s="373"/>
      <c r="C41" s="276">
        <f ca="1">+C3+C4+C6+C7+C8+C10+C11+C12+C13+C29</f>
        <v>184558712.97524503</v>
      </c>
      <c r="D41" s="376">
        <f ca="1">+C41/C$45</f>
        <v>0.81643385217011721</v>
      </c>
      <c r="E41" s="276">
        <f ca="1">+E3+E4+E6+E7+E8+E10+E11+E12+E13+E29</f>
        <v>231422519.91075283</v>
      </c>
      <c r="F41" s="376">
        <f ca="1">+E41/E$45</f>
        <v>0.8289552660426831</v>
      </c>
      <c r="G41" s="276">
        <f ca="1">+G3+G4+G6+G7+G8+G10+G11+G12+G13+G29</f>
        <v>244263857.63195804</v>
      </c>
      <c r="H41" s="376">
        <f ca="1">+G41/G$45</f>
        <v>0.83107926041483293</v>
      </c>
      <c r="I41" s="276">
        <f ca="1">+I3+I4+I6+I7+I8+I10+I11+I12+I13+I29</f>
        <v>259673464.86395374</v>
      </c>
      <c r="J41" s="376">
        <f ca="1">+I41/I$45</f>
        <v>0.83336283800530508</v>
      </c>
      <c r="K41" s="276">
        <f ca="1">+K3+K4+K6+K7+K8+K10+K11+K12+K13+K29</f>
        <v>242471758.98916423</v>
      </c>
      <c r="L41" s="376">
        <f ca="1">+K41/K$45</f>
        <v>0.8307957200163576</v>
      </c>
      <c r="M41" s="276">
        <f ca="1">+M3+M4+M6+M7+M8+M10+M11+M12+M13+M29</f>
        <v>289342645.99617004</v>
      </c>
      <c r="N41" s="376">
        <f ca="1">+M41/M$45</f>
        <v>0.8371014640039558</v>
      </c>
      <c r="O41" s="276">
        <f ca="1">+O3+O4+O6+O7+O8+O10+O11+O12+O13+O29</f>
        <v>302183985.35616666</v>
      </c>
      <c r="P41" s="376">
        <f ca="1">+O41/O$45</f>
        <v>0.83850054323921319</v>
      </c>
      <c r="Q41" s="276">
        <f ca="1">+Q3+Q4+Q6+Q7+Q8+Q10+Q11+Q12+Q13+Q29</f>
        <v>317593592.5881623</v>
      </c>
      <c r="R41" s="376">
        <f ca="1">+Q41/Q$45</f>
        <v>0.8400354563278184</v>
      </c>
      <c r="S41" s="276">
        <f>+S3+S4+S6+S7+S8+S10+S11+S12+S13+S29</f>
        <v>0</v>
      </c>
      <c r="T41" s="376" t="e">
        <f ca="1">+S41/S$45</f>
        <v>#DIV/0!</v>
      </c>
      <c r="U41" s="276">
        <f>+U3+U4+U6+U7+U8+U10+U11+U12+U13+U29</f>
        <v>0</v>
      </c>
      <c r="V41" s="376" t="e">
        <f ca="1">+U41/U$45</f>
        <v>#DIV/0!</v>
      </c>
    </row>
    <row r="42" spans="1:22">
      <c r="A42" t="s">
        <v>328</v>
      </c>
      <c r="B42" s="374"/>
      <c r="C42" s="276">
        <f ca="1">+C5+C31+C32+C28</f>
        <v>18352518.072197985</v>
      </c>
      <c r="D42" s="376">
        <f t="shared" ref="D42:D44" ca="1" si="114">+C42/C$45</f>
        <v>8.1186180728926388E-2</v>
      </c>
      <c r="E42" s="276">
        <f ca="1">+E5+E31+E32+E28</f>
        <v>22758989.022376776</v>
      </c>
      <c r="F42" s="376">
        <f t="shared" ref="F42:H44" ca="1" si="115">+E42/E$45</f>
        <v>8.1522678982073618E-2</v>
      </c>
      <c r="G42" s="276">
        <f ca="1">+G5+G31+G32+G28</f>
        <v>23977239.703325965</v>
      </c>
      <c r="H42" s="376">
        <f t="shared" ca="1" si="115"/>
        <v>8.1579759005747321E-2</v>
      </c>
      <c r="I42" s="276">
        <f ca="1">+I5+I31+I32+I28</f>
        <v>25439140.653222688</v>
      </c>
      <c r="J42" s="376">
        <f t="shared" ref="J42:J44" ca="1" si="116">+I42/I$45</f>
        <v>8.1641127491762625E-2</v>
      </c>
      <c r="K42" s="276">
        <f ca="1">+K5+K31+K32+K28</f>
        <v>23807224.795537539</v>
      </c>
      <c r="L42" s="376">
        <f t="shared" ref="L42:L44" ca="1" si="117">+K42/K$45</f>
        <v>8.1572140805411433E-2</v>
      </c>
      <c r="M42" s="276">
        <f ca="1">+M5+M31+M32+M28</f>
        <v>28253840.072947361</v>
      </c>
      <c r="N42" s="376">
        <f t="shared" ref="N42:N44" ca="1" si="118">+M42/M$45</f>
        <v>8.1741600196436087E-2</v>
      </c>
      <c r="O42" s="276">
        <f ca="1">+O5+O31+O32+O28</f>
        <v>29472090.864527967</v>
      </c>
      <c r="P42" s="376">
        <f t="shared" ref="P42:P44" ca="1" si="119">+O42/O$45</f>
        <v>8.1779198759243082E-2</v>
      </c>
      <c r="Q42" s="276">
        <f ca="1">+Q5+Q31+Q32+Q28</f>
        <v>30933991.814424694</v>
      </c>
      <c r="R42" s="376">
        <f t="shared" ref="R42:T44" ca="1" si="120">+Q42/Q$45</f>
        <v>8.1820447692620785E-2</v>
      </c>
      <c r="S42" s="276">
        <f>+S5+S31+S32+S28</f>
        <v>0</v>
      </c>
      <c r="T42" s="376" t="e">
        <f t="shared" ca="1" si="120"/>
        <v>#DIV/0!</v>
      </c>
      <c r="U42" s="276">
        <f>+U5+U31+U32+U28</f>
        <v>0</v>
      </c>
      <c r="V42" s="376" t="e">
        <f t="shared" ref="V42" ca="1" si="121">+U42/U$45</f>
        <v>#DIV/0!</v>
      </c>
    </row>
    <row r="43" spans="1:22">
      <c r="A43" t="s">
        <v>329</v>
      </c>
      <c r="B43" s="372"/>
      <c r="C43" s="276">
        <f ca="1">+C15</f>
        <v>19752652.618587799</v>
      </c>
      <c r="D43" s="376">
        <f t="shared" ca="1" si="114"/>
        <v>8.7379967100956538E-2</v>
      </c>
      <c r="E43" s="276">
        <f ca="1">+E15</f>
        <v>20804598.821874734</v>
      </c>
      <c r="F43" s="376">
        <f t="shared" ca="1" si="115"/>
        <v>7.4522054975243307E-2</v>
      </c>
      <c r="G43" s="276">
        <f ca="1">+G15</f>
        <v>21261855.304134898</v>
      </c>
      <c r="H43" s="376">
        <f t="shared" ca="1" si="115"/>
        <v>7.2340980579419734E-2</v>
      </c>
      <c r="I43" s="276">
        <f ca="1">+I15</f>
        <v>21810563.151122332</v>
      </c>
      <c r="J43" s="376">
        <f t="shared" ca="1" si="116"/>
        <v>6.9996034502932125E-2</v>
      </c>
      <c r="K43" s="276">
        <f ca="1">+K15</f>
        <v>21198041.975161713</v>
      </c>
      <c r="L43" s="376">
        <f t="shared" ca="1" si="117"/>
        <v>7.2632139178230942E-2</v>
      </c>
      <c r="M43" s="276">
        <f ca="1">+M15</f>
        <v>22867028.28555426</v>
      </c>
      <c r="N43" s="376">
        <f t="shared" ca="1" si="118"/>
        <v>6.6156935799608046E-2</v>
      </c>
      <c r="O43" s="276">
        <f ca="1">+O15</f>
        <v>23324284.824710459</v>
      </c>
      <c r="P43" s="376">
        <f t="shared" ca="1" si="119"/>
        <v>6.4720258001543851E-2</v>
      </c>
      <c r="Q43" s="276">
        <f ca="1">+Q15</f>
        <v>23872992.671697885</v>
      </c>
      <c r="R43" s="376">
        <f t="shared" ca="1" si="120"/>
        <v>6.3144095979560638E-2</v>
      </c>
      <c r="S43" s="276">
        <f>+S15</f>
        <v>0</v>
      </c>
      <c r="T43" s="376" t="e">
        <f t="shared" ca="1" si="120"/>
        <v>#DIV/0!</v>
      </c>
      <c r="U43" s="276">
        <f>+U15</f>
        <v>0</v>
      </c>
      <c r="V43" s="376" t="e">
        <f t="shared" ref="V43" ca="1" si="122">+U43/U$45</f>
        <v>#DIV/0!</v>
      </c>
    </row>
    <row r="44" spans="1:22">
      <c r="A44" t="s">
        <v>330</v>
      </c>
      <c r="B44" s="375"/>
      <c r="C44" s="276">
        <f ca="1">+C19</f>
        <v>3390820.5634420933</v>
      </c>
      <c r="D44" s="376">
        <f t="shared" ca="1" si="114"/>
        <v>1.5000000000000001E-2</v>
      </c>
      <c r="E44" s="276">
        <f ca="1">+E19</f>
        <v>4187605.7018528581</v>
      </c>
      <c r="F44" s="376">
        <f t="shared" ca="1" si="115"/>
        <v>1.4999999999999999E-2</v>
      </c>
      <c r="G44" s="276">
        <f ca="1">+G19</f>
        <v>4408674.405676431</v>
      </c>
      <c r="H44" s="376">
        <f t="shared" ca="1" si="115"/>
        <v>1.5000000000000005E-2</v>
      </c>
      <c r="I44" s="276">
        <f ca="1">+I19</f>
        <v>4673956.8832735857</v>
      </c>
      <c r="J44" s="376">
        <f t="shared" ca="1" si="116"/>
        <v>1.4999999999999999E-2</v>
      </c>
      <c r="K44" s="276">
        <f ca="1">+K19</f>
        <v>4377822.7273075655</v>
      </c>
      <c r="L44" s="376">
        <f t="shared" ca="1" si="117"/>
        <v>1.4999999999999999E-2</v>
      </c>
      <c r="M44" s="276">
        <f ca="1">+M19</f>
        <v>5184723.5688528689</v>
      </c>
      <c r="N44" s="376">
        <f t="shared" ca="1" si="118"/>
        <v>1.5000000000000001E-2</v>
      </c>
      <c r="O44" s="276">
        <f ca="1">+O19</f>
        <v>5405792.3001838345</v>
      </c>
      <c r="P44" s="376">
        <f t="shared" ca="1" si="119"/>
        <v>1.5000000000000005E-2</v>
      </c>
      <c r="Q44" s="276">
        <f ca="1">+Q19</f>
        <v>5671074.7777809873</v>
      </c>
      <c r="R44" s="376">
        <f t="shared" ca="1" si="120"/>
        <v>1.4999999999999996E-2</v>
      </c>
      <c r="S44" s="276">
        <f ca="1">+S19</f>
        <v>0</v>
      </c>
      <c r="T44" s="376" t="e">
        <f t="shared" ca="1" si="120"/>
        <v>#DIV/0!</v>
      </c>
      <c r="U44" s="276">
        <f ca="1">+U19</f>
        <v>0</v>
      </c>
      <c r="V44" s="376" t="e">
        <f t="shared" ref="V44" ca="1" si="123">+U44/U$45</f>
        <v>#DIV/0!</v>
      </c>
    </row>
    <row r="45" spans="1:22">
      <c r="C45" s="362">
        <f t="shared" ref="C45:V45" ca="1" si="124">SUM(C41:C44)</f>
        <v>226054704.22947288</v>
      </c>
      <c r="D45" s="377">
        <f t="shared" ca="1" si="124"/>
        <v>1</v>
      </c>
      <c r="E45" s="362">
        <f t="shared" ca="1" si="124"/>
        <v>279173713.4568572</v>
      </c>
      <c r="F45" s="377">
        <f t="shared" ca="1" si="124"/>
        <v>1</v>
      </c>
      <c r="G45" s="362">
        <f t="shared" ca="1" si="124"/>
        <v>293911627.04509532</v>
      </c>
      <c r="H45" s="377">
        <f t="shared" ca="1" si="124"/>
        <v>1</v>
      </c>
      <c r="I45" s="362">
        <f t="shared" ca="1" si="124"/>
        <v>311597125.55157238</v>
      </c>
      <c r="J45" s="377">
        <f t="shared" ca="1" si="124"/>
        <v>0.99999999999999989</v>
      </c>
      <c r="K45" s="362">
        <f t="shared" ca="1" si="124"/>
        <v>291854848.48717105</v>
      </c>
      <c r="L45" s="377">
        <f t="shared" ca="1" si="124"/>
        <v>1</v>
      </c>
      <c r="M45" s="362">
        <f t="shared" ca="1" si="124"/>
        <v>345648237.92352456</v>
      </c>
      <c r="N45" s="377">
        <f t="shared" ca="1" si="124"/>
        <v>0.99999999999999989</v>
      </c>
      <c r="O45" s="362">
        <f t="shared" ca="1" si="124"/>
        <v>360386153.34558886</v>
      </c>
      <c r="P45" s="377">
        <f t="shared" ca="1" si="124"/>
        <v>1</v>
      </c>
      <c r="Q45" s="362">
        <f t="shared" ca="1" si="124"/>
        <v>378071651.85206592</v>
      </c>
      <c r="R45" s="377">
        <f t="shared" ca="1" si="124"/>
        <v>0.99999999999999978</v>
      </c>
      <c r="S45" s="362">
        <f t="shared" ca="1" si="124"/>
        <v>0</v>
      </c>
      <c r="T45" s="377" t="e">
        <f t="shared" ca="1" si="124"/>
        <v>#DIV/0!</v>
      </c>
      <c r="U45" s="362">
        <f t="shared" ca="1" si="124"/>
        <v>0</v>
      </c>
      <c r="V45" s="377" t="e">
        <f t="shared" ca="1" si="124"/>
        <v>#DIV/0!</v>
      </c>
    </row>
    <row r="47" spans="1:22">
      <c r="A47" t="s">
        <v>450</v>
      </c>
      <c r="C47" s="276">
        <f>VLOOKUP(C$1,'6-CUADRO RESUMEN '!$B$7:$U$23,4)</f>
        <v>6</v>
      </c>
      <c r="E47" s="276">
        <f>VLOOKUP(E$1,'6-CUADRO RESUMEN '!$B$7:$U$23,4)</f>
        <v>7</v>
      </c>
      <c r="G47" s="276">
        <f>VLOOKUP(G$1,'6-CUADRO RESUMEN '!$B$7:$U$23,4)</f>
        <v>6</v>
      </c>
      <c r="I47" s="276">
        <f>VLOOKUP(I$1,'6-CUADRO RESUMEN '!$B$7:$U$23,4)</f>
        <v>6</v>
      </c>
      <c r="K47" s="276">
        <f>VLOOKUP(K$1,'6-CUADRO RESUMEN '!$B$7:$U$23,4)</f>
        <v>6</v>
      </c>
      <c r="M47" s="276">
        <f>VLOOKUP(M$1,'6-CUADRO RESUMEN '!$B$7:$U$23,4)</f>
        <v>7</v>
      </c>
      <c r="O47" s="276">
        <f>VLOOKUP(O$1,'6-CUADRO RESUMEN '!$B$7:$U$23,4)</f>
        <v>6</v>
      </c>
      <c r="Q47" s="276">
        <f>VLOOKUP(Q$1,'6-CUADRO RESUMEN '!$B$7:$U$23,4)</f>
        <v>6</v>
      </c>
      <c r="S47" s="276">
        <f>VLOOKUP(S$1,'6-CUADRO RESUMEN '!$B$7:$U$23,4)</f>
        <v>0</v>
      </c>
      <c r="U47" s="276">
        <f>VLOOKUP(U$1,'6-CUADRO RESUMEN '!$B$7:$U$23,4)</f>
        <v>0</v>
      </c>
    </row>
    <row r="48" spans="1:22">
      <c r="A48" t="s">
        <v>121</v>
      </c>
      <c r="C48" s="276">
        <f>VLOOKUP(C$1,'6-CUADRO RESUMEN '!$B$7:$U$23,5)</f>
        <v>180</v>
      </c>
      <c r="E48" s="276">
        <f>VLOOKUP(E$1,'6-CUADRO RESUMEN '!$B$7:$U$23,5)</f>
        <v>180</v>
      </c>
      <c r="G48" s="276">
        <f>VLOOKUP(G$1,'6-CUADRO RESUMEN '!$B$7:$U$23,5)</f>
        <v>180</v>
      </c>
      <c r="I48" s="276">
        <f>VLOOKUP(I$1,'6-CUADRO RESUMEN '!$B$7:$U$23,5)</f>
        <v>180</v>
      </c>
      <c r="K48" s="276">
        <f>VLOOKUP(K$1,'6-CUADRO RESUMEN '!$B$7:$U$23,5)</f>
        <v>360</v>
      </c>
      <c r="M48" s="276">
        <f>VLOOKUP(M$1,'6-CUADRO RESUMEN '!$B$7:$U$23,5)</f>
        <v>360</v>
      </c>
      <c r="O48" s="276">
        <f>VLOOKUP(O$1,'6-CUADRO RESUMEN '!$B$7:$U$23,5)</f>
        <v>360</v>
      </c>
      <c r="Q48" s="276">
        <f>VLOOKUP(Q$1,'6-CUADRO RESUMEN '!$B$7:$U$23,5)</f>
        <v>360</v>
      </c>
      <c r="S48" s="276">
        <f>VLOOKUP(S$1,'6-CUADRO RESUMEN '!$B$7:$U$23,5)</f>
        <v>0</v>
      </c>
      <c r="U48" s="276">
        <f>VLOOKUP(U$1,'6-CUADRO RESUMEN '!$B$7:$U$23,5)</f>
        <v>0</v>
      </c>
    </row>
    <row r="49" spans="1:21">
      <c r="A49" t="s">
        <v>452</v>
      </c>
      <c r="C49" s="276">
        <f>VLOOKUP(C$1,'6-CUADRO RESUMEN '!$B$7:$U$23,3)</f>
        <v>35</v>
      </c>
      <c r="E49" s="276">
        <f>VLOOKUP(E$1,'6-CUADRO RESUMEN '!$B$7:$U$23,3)</f>
        <v>50</v>
      </c>
      <c r="G49" s="276">
        <f>VLOOKUP(G$1,'6-CUADRO RESUMEN '!$B$7:$U$23,3)</f>
        <v>55</v>
      </c>
      <c r="I49" s="276">
        <f>VLOOKUP(I$1,'6-CUADRO RESUMEN '!$B$7:$U$23,3)</f>
        <v>63</v>
      </c>
      <c r="K49" s="276">
        <f>VLOOKUP(K$1,'6-CUADRO RESUMEN '!$B$7:$U$23,3)</f>
        <v>35</v>
      </c>
      <c r="M49" s="276">
        <f>VLOOKUP(M$1,'6-CUADRO RESUMEN '!$B$7:$U$23,3)</f>
        <v>50</v>
      </c>
      <c r="O49" s="276">
        <f>VLOOKUP(O$1,'6-CUADRO RESUMEN '!$B$7:$U$23,3)</f>
        <v>55</v>
      </c>
      <c r="Q49" s="276">
        <f>VLOOKUP(Q$1,'6-CUADRO RESUMEN '!$B$7:$U$23,3)</f>
        <v>63</v>
      </c>
      <c r="S49" s="276">
        <f>VLOOKUP(S$1,'6-CUADRO RESUMEN '!$B$7:$U$23,3)</f>
        <v>0</v>
      </c>
      <c r="U49" s="276">
        <f>VLOOKUP(U$1,'6-CUADRO RESUMEN '!$B$7:$U$23,3)</f>
        <v>0</v>
      </c>
    </row>
    <row r="50" spans="1:21">
      <c r="A50" t="s">
        <v>451</v>
      </c>
      <c r="C50" s="276">
        <f>VLOOKUP(C$1,'6-CUADRO RESUMEN '!$B$7:$U$23,11)/C49</f>
        <v>2814285.7142857141</v>
      </c>
      <c r="E50" s="276">
        <f>VLOOKUP(E$1,'6-CUADRO RESUMEN '!$B$7:$U$23,11)/E49</f>
        <v>2700000</v>
      </c>
      <c r="G50" s="276">
        <f>VLOOKUP(G$1,'6-CUADRO RESUMEN '!$B$7:$U$23,11)/G49</f>
        <v>2636363.6363636362</v>
      </c>
      <c r="I50" s="276">
        <f>VLOOKUP(I$1,'6-CUADRO RESUMEN '!$B$7:$U$23,11)/I49</f>
        <v>2492063.4920634921</v>
      </c>
      <c r="K50" s="276">
        <f>VLOOKUP(K$1,'6-CUADRO RESUMEN '!$B$7:$U$23,11)/K49</f>
        <v>2814285.7142857141</v>
      </c>
      <c r="M50" s="276">
        <f>VLOOKUP(M$1,'6-CUADRO RESUMEN '!$B$7:$U$23,11)/M49</f>
        <v>2700000</v>
      </c>
      <c r="O50" s="276">
        <f>VLOOKUP(O$1,'6-CUADRO RESUMEN '!$B$7:$U$23,11)/O49</f>
        <v>2636363.6363636362</v>
      </c>
      <c r="Q50" s="276">
        <f>VLOOKUP(Q$1,'6-CUADRO RESUMEN '!$B$7:$U$23,11)/Q49</f>
        <v>2492063.4920634921</v>
      </c>
      <c r="S50" s="276" t="e">
        <f>VLOOKUP(S$1,'6-CUADRO RESUMEN '!$B$7:$U$23,11)/S49</f>
        <v>#DIV/0!</v>
      </c>
      <c r="U50" s="276" t="e">
        <f>VLOOKUP(U$1,'6-CUADRO RESUMEN '!$B$7:$U$23,11)/U49</f>
        <v>#DIV/0!</v>
      </c>
    </row>
  </sheetData>
  <sheetProtection algorithmName="SHA-512" hashValue="MSXYN4rv0vfCMi7UaxR88KTB28GGXibGEAsVERd0kzrDALzb4PFFMkXg5t8x+puou3ajSBsc5f8Rr0J1+4m8RA==" saltValue="C9ncNVTPCjLaDhNoyk/VqA==" spinCount="100000" sheet="1" objects="1" scenarios="1" selectLockedCells="1"/>
  <mergeCells count="11">
    <mergeCell ref="B1:B2"/>
    <mergeCell ref="S1:T1"/>
    <mergeCell ref="U1:V1"/>
    <mergeCell ref="C1:D1"/>
    <mergeCell ref="E1:F1"/>
    <mergeCell ref="I1:J1"/>
    <mergeCell ref="G1:H1"/>
    <mergeCell ref="Q1:R1"/>
    <mergeCell ref="O1:P1"/>
    <mergeCell ref="M1:N1"/>
    <mergeCell ref="K1:L1"/>
  </mergeCells>
  <pageMargins left="0.7" right="0.7" top="0.75" bottom="0.75" header="0.3" footer="0.3"/>
  <pageSetup orientation="portrait" r:id="rId1"/>
  <ignoredErrors>
    <ignoredError sqref="P5 D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topLeftCell="A28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1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'!C47</f>
        <v>6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1362299264.767355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AFD'!M13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0.81119241202976977</v>
      </c>
      <c r="T5" s="432">
        <f ca="1">+W48*-1</f>
        <v>1105086826.4930127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'!C48</f>
        <v>180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0.18880758797023015</v>
      </c>
      <c r="T6" s="432">
        <f ca="1">+W55*-1</f>
        <v>257212438.27434224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'!C49</f>
        <v>35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'!C50</f>
        <v>2814285.7142857141</v>
      </c>
      <c r="F8" s="414" t="s">
        <v>357</v>
      </c>
      <c r="G8" s="440"/>
      <c r="H8" s="441">
        <f ca="1">ABS(PMT(H6/12/100,H4,H42,,0))</f>
        <v>1435109.6728123659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2724598529.5347095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1525639.5804260469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331526047.94790381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193390194.6362772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1.5749504016828881</v>
      </c>
      <c r="J17" s="460">
        <f ca="1">+SUM(J19:J37)</f>
        <v>0.99612419962591603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193390194.6362772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0.9227640719083674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193390194.6362772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98500000</v>
      </c>
      <c r="I19" s="468">
        <f>+H19/$H$22</f>
        <v>0.6859119185416731</v>
      </c>
      <c r="J19" s="468">
        <f ca="1">+H19/$H$42</f>
        <v>0.43382538278102012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138135853.31162655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'!C10</f>
        <v>32666666.666666668</v>
      </c>
      <c r="I20" s="468">
        <f>+H20/$H$22</f>
        <v>0.22747671071771225</v>
      </c>
      <c r="J20" s="468">
        <f ca="1">+H20/$H$42</f>
        <v>0.14387440782585439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55254341.324650638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'!C4</f>
        <v>12437777.777777784</v>
      </c>
      <c r="I21" s="469">
        <f>+H21/$H$22</f>
        <v>8.6611370740614688E-2</v>
      </c>
      <c r="J21" s="469">
        <f ca="1">+H21/$H$42</f>
        <v>5.4779936095327032E-2</v>
      </c>
      <c r="K21" s="469"/>
      <c r="L21" s="469"/>
      <c r="M21" s="469"/>
      <c r="N21" s="469"/>
      <c r="P21" s="421"/>
      <c r="S21" s="470"/>
      <c r="T21" s="429">
        <f ca="1">SUM(T15:T20)</f>
        <v>1105086826.4930127</v>
      </c>
    </row>
    <row r="22" spans="1:20" ht="19.149999999999999" customHeight="1" thickBot="1">
      <c r="A22" s="413"/>
      <c r="B22" s="471">
        <f ca="1">+H22/$H$42</f>
        <v>0.63247972670220154</v>
      </c>
      <c r="H22" s="472">
        <f>SUM(H19:H21)</f>
        <v>143604444.44444445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'!C11</f>
        <v>1681278.3666539891</v>
      </c>
      <c r="I23" s="474">
        <f t="shared" ref="I23:I31" si="1">+H23/$H$22</f>
        <v>1.170770426471318E-2</v>
      </c>
      <c r="J23" s="469">
        <f t="shared" ref="J23:J31" ca="1" si="2">+H23/$H$42</f>
        <v>7.4048855936559906E-3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'!C5</f>
        <v>2173930.9230749449</v>
      </c>
      <c r="I24" s="474">
        <f t="shared" si="1"/>
        <v>1.513832619516148E-2</v>
      </c>
      <c r="J24" s="469">
        <f t="shared" ca="1" si="2"/>
        <v>9.5746844146445114E-3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'!C12</f>
        <v>5561880.2532235617</v>
      </c>
      <c r="I25" s="474">
        <f t="shared" si="1"/>
        <v>3.8730557920686498E-2</v>
      </c>
      <c r="J25" s="469">
        <f t="shared" ca="1" si="2"/>
        <v>2.4496292688699583E-2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'!C6*D4</f>
        <v>364664.4416689974</v>
      </c>
      <c r="G26" s="466"/>
      <c r="H26" s="467">
        <f>F26/D4</f>
        <v>60777.406944832903</v>
      </c>
      <c r="I26" s="474">
        <f t="shared" si="1"/>
        <v>4.2322789646211513E-4</v>
      </c>
      <c r="J26" s="469">
        <f t="shared" ca="1" si="2"/>
        <v>2.6768306428710624E-4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'!D14*100</f>
        <v>21.194663162799639</v>
      </c>
      <c r="G27" s="466"/>
      <c r="H27" s="467">
        <f ca="1">+F27%*H22</f>
        <v>30436478.286809742</v>
      </c>
      <c r="I27" s="474">
        <f t="shared" ca="1" si="1"/>
        <v>0.2119466316279964</v>
      </c>
      <c r="J27" s="469">
        <f t="shared" ca="1" si="2"/>
        <v>0.13405194764752734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'!C7</f>
        <v>810365.42593110551</v>
      </c>
      <c r="I28" s="474">
        <f t="shared" si="1"/>
        <v>5.6430386194948699E-3</v>
      </c>
      <c r="J28" s="469">
        <f t="shared" ca="1" si="2"/>
        <v>3.569107523828084E-3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'!C15</f>
        <v>19752652.618587799</v>
      </c>
      <c r="I29" s="474">
        <f t="shared" ca="1" si="1"/>
        <v>0.13754903404977423</v>
      </c>
      <c r="J29" s="469">
        <f t="shared" ca="1" si="2"/>
        <v>8.6996975463953005E-2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-453490.3804260469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3405748.1619183868</v>
      </c>
      <c r="I30" s="474">
        <f t="shared" ca="1" si="1"/>
        <v>2.3716175185900683E-2</v>
      </c>
      <c r="J30" s="469">
        <f t="shared" ca="1" si="2"/>
        <v>1.4999999999999999E-2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618658.81957395305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'!C8</f>
        <v>2025913.5648277639</v>
      </c>
      <c r="I31" s="474">
        <f t="shared" si="1"/>
        <v>1.4107596548737176E-2</v>
      </c>
      <c r="J31" s="469">
        <f t="shared" ca="1" si="2"/>
        <v>8.9227688095702105E-3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1690808.0195739532</v>
      </c>
    </row>
    <row r="32" spans="1:20" ht="19.149999999999999" customHeight="1" thickBot="1">
      <c r="A32" s="413"/>
      <c r="B32" s="487">
        <f ca="1">+H32/$H$42</f>
        <v>0.29028434520616586</v>
      </c>
      <c r="D32" s="458"/>
      <c r="E32" s="458"/>
      <c r="F32" s="416"/>
      <c r="G32" s="416"/>
      <c r="H32" s="472">
        <f ca="1">SUM(H23:H31)</f>
        <v>65909025.007972129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2762957.2195739532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7.3360127717548421E-2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'!D31*100</f>
        <v>0.89620500123333691</v>
      </c>
      <c r="G34" s="466"/>
      <c r="H34" s="467">
        <f ca="1">(F34%*T4)/D4</f>
        <v>2034832.3571016688</v>
      </c>
      <c r="I34" s="474">
        <f ca="1">+H34/$H$22</f>
        <v>1.4169703207820107E-2</v>
      </c>
      <c r="J34" s="469">
        <f ca="1">+H34/$H$42</f>
        <v>8.9620500123333696E-3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'!D28*100</f>
        <v>0.23301330032066753</v>
      </c>
      <c r="G35" s="466"/>
      <c r="H35" s="467">
        <f ca="1">(F35%*T4)/D4</f>
        <v>529056.41284643381</v>
      </c>
      <c r="I35" s="474">
        <f ca="1">+H35/$H$22</f>
        <v>3.6841228340332272E-3</v>
      </c>
      <c r="J35" s="469">
        <f ca="1">+H35/$H$42</f>
        <v>2.3301330032066757E-3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'!C29*D4</f>
        <v>2265451.3584574936</v>
      </c>
      <c r="G36" s="466"/>
      <c r="H36" s="467">
        <f>+F36/D4</f>
        <v>377575.22640958225</v>
      </c>
      <c r="I36" s="474">
        <f>+H36/$H$22</f>
        <v>2.6292725679228747E-3</v>
      </c>
      <c r="J36" s="469">
        <f ca="1">+H36/$H$42</f>
        <v>1.6629615951854553E-3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13714944.012451557</v>
      </c>
      <c r="I37" s="474">
        <f ca="1">+H37/$H$22</f>
        <v>9.5505010764185577E-2</v>
      </c>
      <c r="J37" s="469">
        <f ca="1">+H37/$H$42</f>
        <v>6.0404983106822914E-2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7.3360127717548421E-2</v>
      </c>
      <c r="F38" s="461"/>
      <c r="G38" s="461"/>
      <c r="H38" s="472">
        <f ca="1">SUM(H34:H37)</f>
        <v>16656408.008809242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226169877.46122581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3.8758003740842406E-3</v>
      </c>
      <c r="G41" s="496"/>
      <c r="H41" s="439">
        <v>880000</v>
      </c>
      <c r="I41" s="496" t="s">
        <v>410</v>
      </c>
      <c r="N41" s="501"/>
      <c r="O41" s="501">
        <f ca="1">+S41*H4</f>
        <v>977053.8706324955</v>
      </c>
      <c r="R41" s="502">
        <f>H5/1000/30</f>
        <v>1.1999999999999999E-5</v>
      </c>
      <c r="S41" s="503">
        <f ca="1">+R41*H40</f>
        <v>2714.0385295347096</v>
      </c>
    </row>
    <row r="42" spans="1:25" ht="32.450000000000003" customHeight="1" thickBot="1">
      <c r="B42" s="471">
        <f ca="1">+H41/H42</f>
        <v>3.8758003740842406E-3</v>
      </c>
      <c r="F42" s="493" t="s">
        <v>411</v>
      </c>
      <c r="G42" s="504"/>
      <c r="H42" s="505">
        <f ca="1">+H40+H41</f>
        <v>227049877.46122581</v>
      </c>
      <c r="I42" s="504" t="s">
        <v>412</v>
      </c>
      <c r="N42" s="501"/>
      <c r="O42" s="451">
        <f ca="1">+S42*H4</f>
        <v>5970884764976361</v>
      </c>
      <c r="R42" s="492">
        <f>+H41/12</f>
        <v>73333.333333333328</v>
      </c>
      <c r="S42" s="503">
        <f ca="1">+R42*H40</f>
        <v>16585791013823.225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227049877.46122581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1435109.6728123659</v>
      </c>
      <c r="D48" s="516">
        <f t="shared" ref="D48:D111" ca="1" si="4">+F47*(($H$6/100)/$H$9)</f>
        <v>1229853.5029149731</v>
      </c>
      <c r="E48" s="516">
        <f t="shared" ref="E48:E111" ca="1" si="5">+C48-D48</f>
        <v>205256.16989739286</v>
      </c>
      <c r="F48" s="516">
        <f t="shared" ref="F48:F111" ca="1" si="6">IF(F47&lt;1,0,+F47-E48)</f>
        <v>226844621.2913284</v>
      </c>
      <c r="G48" s="517">
        <f>+S40+30</f>
        <v>45116</v>
      </c>
      <c r="H48" s="516">
        <f t="shared" ref="H48:H111" ca="1" si="7">+D48*$H$7/100</f>
        <v>6149.2675145748653</v>
      </c>
      <c r="I48" s="518">
        <f t="shared" ref="I48:I111" ca="1" si="8">+F47*$R$41*O48</f>
        <v>81737.95588604128</v>
      </c>
      <c r="J48" s="519">
        <f ca="1">D48+E48+H48+I48</f>
        <v>1522996.896212982</v>
      </c>
      <c r="O48" s="422">
        <f>G48-S40</f>
        <v>30</v>
      </c>
      <c r="S48" s="412" t="s">
        <v>378</v>
      </c>
      <c r="T48" s="520">
        <f>+H22</f>
        <v>143604444.44444445</v>
      </c>
      <c r="U48" s="521"/>
      <c r="V48" s="522">
        <f ca="1">-SUM(T48:T54)*D4</f>
        <v>-1105086826.4930127</v>
      </c>
      <c r="W48" s="522">
        <f ca="1">+V48</f>
        <v>-1105086826.4930127</v>
      </c>
      <c r="X48" s="522">
        <f ca="1">+W48+W55</f>
        <v>-1362299264.767355</v>
      </c>
      <c r="Y48" s="514"/>
    </row>
    <row r="49" spans="2:25" ht="17.45" customHeight="1">
      <c r="B49" s="509">
        <v>2</v>
      </c>
      <c r="C49" s="515">
        <f t="shared" ref="C49:C112" ca="1" si="9">IF(F48&lt;1,0,+$H$8)</f>
        <v>1435109.6728123659</v>
      </c>
      <c r="D49" s="516">
        <f t="shared" ca="1" si="4"/>
        <v>1228741.6986613623</v>
      </c>
      <c r="E49" s="516">
        <f t="shared" ca="1" si="5"/>
        <v>206367.97415100364</v>
      </c>
      <c r="F49" s="516">
        <f t="shared" ca="1" si="6"/>
        <v>226638253.31717739</v>
      </c>
      <c r="G49" s="517">
        <v>45147</v>
      </c>
      <c r="H49" s="516">
        <f t="shared" ca="1" si="7"/>
        <v>6143.7084933068118</v>
      </c>
      <c r="I49" s="518">
        <f t="shared" ca="1" si="8"/>
        <v>84386.199120374149</v>
      </c>
      <c r="J49" s="519">
        <f t="shared" ref="J49:J112" ca="1" si="10">+C49+H49+I49</f>
        <v>1525639.5804260469</v>
      </c>
      <c r="O49" s="422">
        <f t="shared" ref="O49:O112" si="11">+G49-G48</f>
        <v>31</v>
      </c>
      <c r="S49" s="412" t="s">
        <v>430</v>
      </c>
      <c r="T49" s="520">
        <f>+H23</f>
        <v>1681278.3666539891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1435109.6728123659</v>
      </c>
      <c r="D50" s="516">
        <f t="shared" ca="1" si="4"/>
        <v>1227623.8721347109</v>
      </c>
      <c r="E50" s="516">
        <f t="shared" ca="1" si="5"/>
        <v>207485.80067765503</v>
      </c>
      <c r="F50" s="516">
        <f t="shared" ca="1" si="6"/>
        <v>226430767.51649973</v>
      </c>
      <c r="G50" s="517">
        <v>45178</v>
      </c>
      <c r="H50" s="516">
        <f t="shared" ca="1" si="7"/>
        <v>6138.1193606735542</v>
      </c>
      <c r="I50" s="518">
        <f t="shared" ca="1" si="8"/>
        <v>84309.430233989988</v>
      </c>
      <c r="J50" s="519">
        <f t="shared" ca="1" si="10"/>
        <v>1525557.2224070295</v>
      </c>
      <c r="O50" s="422">
        <f t="shared" si="11"/>
        <v>31</v>
      </c>
      <c r="S50" s="412" t="s">
        <v>431</v>
      </c>
      <c r="T50" s="520">
        <f>+H25</f>
        <v>5561880.2532235617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1435109.6728123659</v>
      </c>
      <c r="D51" s="516">
        <f t="shared" ca="1" si="4"/>
        <v>1226499.9907143735</v>
      </c>
      <c r="E51" s="516">
        <f t="shared" ca="1" si="5"/>
        <v>208609.68209799239</v>
      </c>
      <c r="F51" s="516">
        <f t="shared" ca="1" si="6"/>
        <v>226222157.83440173</v>
      </c>
      <c r="G51" s="517">
        <v>45208</v>
      </c>
      <c r="H51" s="516">
        <f t="shared" ca="1" si="7"/>
        <v>6132.499953571868</v>
      </c>
      <c r="I51" s="518">
        <f t="shared" ca="1" si="8"/>
        <v>81515.076305939903</v>
      </c>
      <c r="J51" s="519">
        <f t="shared" ca="1" si="10"/>
        <v>1522757.2490718777</v>
      </c>
      <c r="O51" s="422">
        <f t="shared" si="11"/>
        <v>30</v>
      </c>
      <c r="S51" s="412" t="s">
        <v>432</v>
      </c>
      <c r="T51" s="520">
        <f>+H26</f>
        <v>60777.406944832903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1435109.6728123659</v>
      </c>
      <c r="D52" s="516">
        <f t="shared" ca="1" si="4"/>
        <v>1225370.0216030094</v>
      </c>
      <c r="E52" s="516">
        <f t="shared" ca="1" si="5"/>
        <v>209739.6512093565</v>
      </c>
      <c r="F52" s="516">
        <f t="shared" ca="1" si="6"/>
        <v>226012418.18319237</v>
      </c>
      <c r="G52" s="517">
        <v>45239</v>
      </c>
      <c r="H52" s="516">
        <f t="shared" ca="1" si="7"/>
        <v>6126.8501080150472</v>
      </c>
      <c r="I52" s="518">
        <f t="shared" ca="1" si="8"/>
        <v>84154.642714397429</v>
      </c>
      <c r="J52" s="519">
        <f t="shared" ca="1" si="10"/>
        <v>1525391.1656347786</v>
      </c>
      <c r="O52" s="422">
        <f t="shared" si="11"/>
        <v>31</v>
      </c>
      <c r="S52" s="412" t="s">
        <v>433</v>
      </c>
      <c r="T52" s="520">
        <f ca="1">+H27</f>
        <v>30436478.286809742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1435109.6728123659</v>
      </c>
      <c r="D53" s="516">
        <f t="shared" ca="1" si="4"/>
        <v>1224233.9318256255</v>
      </c>
      <c r="E53" s="516">
        <f t="shared" ca="1" si="5"/>
        <v>210875.74098674045</v>
      </c>
      <c r="F53" s="516">
        <f t="shared" ca="1" si="6"/>
        <v>225801542.44220564</v>
      </c>
      <c r="G53" s="517">
        <v>45269</v>
      </c>
      <c r="H53" s="516">
        <f t="shared" ca="1" si="7"/>
        <v>6121.169659128127</v>
      </c>
      <c r="I53" s="518">
        <f t="shared" ca="1" si="8"/>
        <v>81364.47054594924</v>
      </c>
      <c r="J53" s="519">
        <f t="shared" ca="1" si="10"/>
        <v>1522595.3130174433</v>
      </c>
      <c r="O53" s="422">
        <f t="shared" si="11"/>
        <v>30</v>
      </c>
      <c r="Q53" s="513"/>
      <c r="S53" s="412" t="s">
        <v>393</v>
      </c>
      <c r="T53" s="526">
        <f>+H28</f>
        <v>810365.42593110551</v>
      </c>
      <c r="V53" s="522"/>
      <c r="Y53" s="514"/>
    </row>
    <row r="54" spans="2:25" ht="17.45" customHeight="1">
      <c r="B54" s="510">
        <v>7</v>
      </c>
      <c r="C54" s="515">
        <f t="shared" ca="1" si="9"/>
        <v>1435109.6728123659</v>
      </c>
      <c r="D54" s="516">
        <f t="shared" ca="1" si="4"/>
        <v>1223091.6882286139</v>
      </c>
      <c r="E54" s="516">
        <f t="shared" ca="1" si="5"/>
        <v>212017.984583752</v>
      </c>
      <c r="F54" s="516">
        <f t="shared" ca="1" si="6"/>
        <v>225589524.45762187</v>
      </c>
      <c r="G54" s="517">
        <v>45300</v>
      </c>
      <c r="H54" s="516">
        <f t="shared" ca="1" si="7"/>
        <v>6115.4584411430696</v>
      </c>
      <c r="I54" s="518">
        <f t="shared" ca="1" si="8"/>
        <v>83998.173788500484</v>
      </c>
      <c r="J54" s="519">
        <f t="shared" ca="1" si="10"/>
        <v>1525223.3050420096</v>
      </c>
      <c r="O54" s="422">
        <f t="shared" si="11"/>
        <v>31</v>
      </c>
      <c r="S54" s="412" t="s">
        <v>434</v>
      </c>
      <c r="T54" s="526">
        <f>+H31</f>
        <v>2025913.5648277639</v>
      </c>
      <c r="Y54" s="514"/>
    </row>
    <row r="55" spans="2:25" ht="17.45" customHeight="1">
      <c r="B55" s="510">
        <v>8</v>
      </c>
      <c r="C55" s="515">
        <f t="shared" ca="1" si="9"/>
        <v>1435109.6728123659</v>
      </c>
      <c r="D55" s="516">
        <f t="shared" ca="1" si="4"/>
        <v>1221943.2574787852</v>
      </c>
      <c r="E55" s="516">
        <f t="shared" ca="1" si="5"/>
        <v>213166.41533358069</v>
      </c>
      <c r="F55" s="516">
        <f t="shared" ca="1" si="6"/>
        <v>225376358.0422883</v>
      </c>
      <c r="G55" s="517">
        <v>45331</v>
      </c>
      <c r="H55" s="516">
        <f t="shared" ca="1" si="7"/>
        <v>6109.716287393926</v>
      </c>
      <c r="I55" s="518">
        <f t="shared" ca="1" si="8"/>
        <v>83919.303098235323</v>
      </c>
      <c r="J55" s="519">
        <f t="shared" ca="1" si="10"/>
        <v>1525138.692197995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-13043585.538449669</v>
      </c>
      <c r="W55" s="522">
        <f ca="1">+SUM(U55:V67)</f>
        <v>-257212438.27434224</v>
      </c>
      <c r="Y55" s="514"/>
    </row>
    <row r="56" spans="2:25" ht="17.45" customHeight="1">
      <c r="B56" s="510">
        <v>9</v>
      </c>
      <c r="C56" s="515">
        <f t="shared" ca="1" si="9"/>
        <v>1435109.6728123659</v>
      </c>
      <c r="D56" s="516">
        <f t="shared" ca="1" si="4"/>
        <v>1220788.606062395</v>
      </c>
      <c r="E56" s="516">
        <f t="shared" ca="1" si="5"/>
        <v>214321.06674997089</v>
      </c>
      <c r="F56" s="516">
        <f t="shared" ca="1" si="6"/>
        <v>225162036.97553834</v>
      </c>
      <c r="G56" s="517">
        <v>45360</v>
      </c>
      <c r="H56" s="516">
        <f t="shared" ca="1" si="7"/>
        <v>6103.9430303119752</v>
      </c>
      <c r="I56" s="518">
        <f t="shared" ca="1" si="8"/>
        <v>78430.972598716311</v>
      </c>
      <c r="J56" s="519">
        <f t="shared" ca="1" si="10"/>
        <v>1519644.5884413943</v>
      </c>
      <c r="O56" s="422">
        <f t="shared" si="11"/>
        <v>29</v>
      </c>
      <c r="Q56" s="513"/>
      <c r="S56" s="412" t="s">
        <v>387</v>
      </c>
      <c r="T56" s="528">
        <f>+H24</f>
        <v>2173930.9230749449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1435109.6728123659</v>
      </c>
      <c r="D57" s="516">
        <f t="shared" ca="1" si="4"/>
        <v>1219627.700284166</v>
      </c>
      <c r="E57" s="516">
        <f t="shared" ca="1" si="5"/>
        <v>215481.9725281999</v>
      </c>
      <c r="F57" s="516">
        <f t="shared" ca="1" si="6"/>
        <v>224946555.00301015</v>
      </c>
      <c r="G57" s="517">
        <v>45391</v>
      </c>
      <c r="H57" s="516">
        <f t="shared" ca="1" si="7"/>
        <v>6098.1385014208299</v>
      </c>
      <c r="I57" s="518">
        <f t="shared" ca="1" si="8"/>
        <v>83760.277754900249</v>
      </c>
      <c r="J57" s="519">
        <f t="shared" ca="1" si="10"/>
        <v>1524968.0890686871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-49671817.643068209</v>
      </c>
      <c r="W57" s="523"/>
      <c r="Y57" s="514"/>
    </row>
    <row r="58" spans="2:25" ht="17.45" customHeight="1">
      <c r="B58" s="510">
        <v>11</v>
      </c>
      <c r="C58" s="515">
        <f t="shared" ca="1" si="9"/>
        <v>1435109.6728123659</v>
      </c>
      <c r="D58" s="516">
        <f t="shared" ca="1" si="4"/>
        <v>1218460.506266305</v>
      </c>
      <c r="E58" s="516">
        <f t="shared" ca="1" si="5"/>
        <v>216649.16654606094</v>
      </c>
      <c r="F58" s="516">
        <f t="shared" ca="1" si="6"/>
        <v>224729905.83646411</v>
      </c>
      <c r="G58" s="517">
        <v>45421</v>
      </c>
      <c r="H58" s="516">
        <f t="shared" ca="1" si="7"/>
        <v>6092.3025313315247</v>
      </c>
      <c r="I58" s="518">
        <f t="shared" ca="1" si="8"/>
        <v>80980.759801083637</v>
      </c>
      <c r="J58" s="519">
        <f t="shared" ca="1" si="10"/>
        <v>1522182.7351447812</v>
      </c>
      <c r="O58" s="422">
        <f t="shared" si="11"/>
        <v>30</v>
      </c>
      <c r="Q58" s="513"/>
      <c r="S58" s="412" t="s">
        <v>437</v>
      </c>
      <c r="T58" s="529">
        <f>+H36</f>
        <v>377575.22640958225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1435109.6728123659</v>
      </c>
      <c r="D59" s="516">
        <f t="shared" ca="1" si="4"/>
        <v>1217286.9899475139</v>
      </c>
      <c r="E59" s="516">
        <f t="shared" ca="1" si="5"/>
        <v>217822.68286485202</v>
      </c>
      <c r="F59" s="516">
        <f t="shared" ca="1" si="6"/>
        <v>224512083.15359926</v>
      </c>
      <c r="G59" s="517">
        <v>45452</v>
      </c>
      <c r="H59" s="516">
        <f t="shared" ca="1" si="7"/>
        <v>6086.4349497375697</v>
      </c>
      <c r="I59" s="518">
        <f t="shared" ca="1" si="8"/>
        <v>83599.524971164647</v>
      </c>
      <c r="J59" s="519">
        <f t="shared" ca="1" si="10"/>
        <v>1524795.6327332682</v>
      </c>
      <c r="O59" s="422">
        <f t="shared" si="11"/>
        <v>31</v>
      </c>
      <c r="Q59" s="513"/>
      <c r="S59" s="412" t="s">
        <v>438</v>
      </c>
      <c r="T59" s="526">
        <f ca="1">+H29*0.4</f>
        <v>7901061.0474351197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1435109.6728123659</v>
      </c>
      <c r="D60" s="516">
        <f t="shared" ca="1" si="4"/>
        <v>1216107.1170819961</v>
      </c>
      <c r="E60" s="516">
        <f t="shared" ca="1" si="5"/>
        <v>219002.55573036987</v>
      </c>
      <c r="F60" s="516">
        <f t="shared" ca="1" si="6"/>
        <v>224293080.59786889</v>
      </c>
      <c r="G60" s="517">
        <v>45482</v>
      </c>
      <c r="H60" s="516">
        <f t="shared" ca="1" si="7"/>
        <v>6080.5355854099798</v>
      </c>
      <c r="I60" s="518">
        <f t="shared" ca="1" si="8"/>
        <v>80824.34993529573</v>
      </c>
      <c r="J60" s="519">
        <f t="shared" ca="1" si="10"/>
        <v>1522014.5583330716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1435109.6728123659</v>
      </c>
      <c r="D61" s="516">
        <f t="shared" ca="1" si="4"/>
        <v>1214920.8532384564</v>
      </c>
      <c r="E61" s="516">
        <f t="shared" ca="1" si="5"/>
        <v>220188.81957390951</v>
      </c>
      <c r="F61" s="516">
        <f t="shared" ca="1" si="6"/>
        <v>224072891.77829498</v>
      </c>
      <c r="G61" s="517">
        <v>45513</v>
      </c>
      <c r="H61" s="516">
        <f t="shared" ca="1" si="7"/>
        <v>6074.604266192282</v>
      </c>
      <c r="I61" s="518">
        <f t="shared" ca="1" si="8"/>
        <v>83437.025982407227</v>
      </c>
      <c r="J61" s="519">
        <f t="shared" ca="1" si="10"/>
        <v>1524621.3030609654</v>
      </c>
      <c r="O61" s="422">
        <f t="shared" si="11"/>
        <v>31</v>
      </c>
      <c r="Q61" s="513"/>
      <c r="S61" s="412" t="s">
        <v>440</v>
      </c>
      <c r="T61" s="526">
        <f ca="1">+H30</f>
        <v>3405748.1619183868</v>
      </c>
      <c r="U61" s="514"/>
      <c r="V61" s="522">
        <f ca="1">-SUM(T61:T63)*D4</f>
        <v>-108004153.04621968</v>
      </c>
      <c r="W61" s="523"/>
      <c r="Y61" s="514"/>
    </row>
    <row r="62" spans="2:25" ht="17.45" customHeight="1">
      <c r="B62" s="510">
        <v>15</v>
      </c>
      <c r="C62" s="515">
        <f t="shared" ca="1" si="9"/>
        <v>1435109.6728123659</v>
      </c>
      <c r="D62" s="516">
        <f t="shared" ca="1" si="4"/>
        <v>1213728.1637990978</v>
      </c>
      <c r="E62" s="516">
        <f t="shared" ca="1" si="5"/>
        <v>221381.50901326817</v>
      </c>
      <c r="F62" s="516">
        <f t="shared" ca="1" si="6"/>
        <v>223851510.26928172</v>
      </c>
      <c r="G62" s="517">
        <v>45544</v>
      </c>
      <c r="H62" s="516">
        <f t="shared" ca="1" si="7"/>
        <v>6068.6408189954891</v>
      </c>
      <c r="I62" s="518">
        <f t="shared" ca="1" si="8"/>
        <v>83355.115741525733</v>
      </c>
      <c r="J62" s="519">
        <f t="shared" ca="1" si="10"/>
        <v>1524533.4293728871</v>
      </c>
      <c r="O62" s="422">
        <f t="shared" si="11"/>
        <v>31</v>
      </c>
      <c r="Q62" s="513"/>
      <c r="S62" s="412" t="s">
        <v>441</v>
      </c>
      <c r="T62" s="526">
        <f ca="1">+H37</f>
        <v>13714944.012451557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1435109.6728123659</v>
      </c>
      <c r="D63" s="516">
        <f t="shared" ca="1" si="4"/>
        <v>1212529.0139586094</v>
      </c>
      <c r="E63" s="516">
        <f t="shared" ca="1" si="5"/>
        <v>222580.6588537565</v>
      </c>
      <c r="F63" s="516">
        <f t="shared" ca="1" si="6"/>
        <v>223628929.61042795</v>
      </c>
      <c r="G63" s="517">
        <v>45574</v>
      </c>
      <c r="H63" s="516">
        <f t="shared" ca="1" si="7"/>
        <v>6062.6450697930468</v>
      </c>
      <c r="I63" s="518">
        <f t="shared" ca="1" si="8"/>
        <v>80586.5436969414</v>
      </c>
      <c r="J63" s="519">
        <f t="shared" ca="1" si="10"/>
        <v>1521758.8615791004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1435109.6728123659</v>
      </c>
      <c r="D64" s="516">
        <f t="shared" ca="1" si="4"/>
        <v>1211323.3687231515</v>
      </c>
      <c r="E64" s="516">
        <f t="shared" ca="1" si="5"/>
        <v>223786.30408921442</v>
      </c>
      <c r="F64" s="516">
        <f t="shared" ca="1" si="6"/>
        <v>223405143.30633873</v>
      </c>
      <c r="G64" s="517">
        <v>45605</v>
      </c>
      <c r="H64" s="516">
        <f t="shared" ca="1" si="7"/>
        <v>6056.6168436157577</v>
      </c>
      <c r="I64" s="518">
        <f t="shared" ca="1" si="8"/>
        <v>83189.961815079179</v>
      </c>
      <c r="J64" s="519">
        <f t="shared" ca="1" si="10"/>
        <v>1524356.2514710608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-3174338.4770786026</v>
      </c>
      <c r="W64" s="523"/>
      <c r="Y64" s="514"/>
    </row>
    <row r="65" spans="2:25" ht="17.45" customHeight="1">
      <c r="B65" s="510">
        <v>18</v>
      </c>
      <c r="C65" s="515">
        <f t="shared" ca="1" si="9"/>
        <v>1435109.6728123659</v>
      </c>
      <c r="D65" s="516">
        <f t="shared" ca="1" si="4"/>
        <v>1210111.1929093348</v>
      </c>
      <c r="E65" s="516">
        <f t="shared" ca="1" si="5"/>
        <v>224998.47990303114</v>
      </c>
      <c r="F65" s="516">
        <f t="shared" ca="1" si="6"/>
        <v>223180144.82643569</v>
      </c>
      <c r="G65" s="517">
        <v>45635</v>
      </c>
      <c r="H65" s="516">
        <f t="shared" ca="1" si="7"/>
        <v>6050.5559645466737</v>
      </c>
      <c r="I65" s="518">
        <f t="shared" ca="1" si="8"/>
        <v>80425.851590281934</v>
      </c>
      <c r="J65" s="519">
        <f t="shared" ca="1" si="10"/>
        <v>1521586.0803671945</v>
      </c>
      <c r="O65" s="422">
        <f t="shared" si="11"/>
        <v>30</v>
      </c>
      <c r="Q65" s="513"/>
      <c r="S65" s="412" t="s">
        <v>444</v>
      </c>
      <c r="T65" s="526">
        <f ca="1">+H35</f>
        <v>529056.41284643381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1435109.6728123659</v>
      </c>
      <c r="D66" s="516">
        <f t="shared" ca="1" si="4"/>
        <v>1208892.4511431933</v>
      </c>
      <c r="E66" s="516">
        <f t="shared" ca="1" si="5"/>
        <v>226217.22166917264</v>
      </c>
      <c r="F66" s="516">
        <f t="shared" ca="1" si="6"/>
        <v>222953927.60476652</v>
      </c>
      <c r="G66" s="517">
        <v>45666</v>
      </c>
      <c r="H66" s="516">
        <f t="shared" ca="1" si="7"/>
        <v>6044.4622557159664</v>
      </c>
      <c r="I66" s="518">
        <f t="shared" ca="1" si="8"/>
        <v>83023.013875434073</v>
      </c>
      <c r="J66" s="530">
        <f t="shared" ca="1" si="10"/>
        <v>1524177.148943516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1435109.6728123659</v>
      </c>
      <c r="D67" s="516">
        <f t="shared" ca="1" si="4"/>
        <v>1207667.1078591519</v>
      </c>
      <c r="E67" s="516">
        <f t="shared" ca="1" si="5"/>
        <v>227442.56495321402</v>
      </c>
      <c r="F67" s="516">
        <f t="shared" ca="1" si="6"/>
        <v>222726485.03981331</v>
      </c>
      <c r="G67" s="517">
        <v>45697</v>
      </c>
      <c r="H67" s="516">
        <f t="shared" ca="1" si="7"/>
        <v>6038.3355392957592</v>
      </c>
      <c r="I67" s="518">
        <f t="shared" ca="1" si="8"/>
        <v>82938.861068973129</v>
      </c>
      <c r="J67" s="530">
        <f t="shared" ca="1" si="10"/>
        <v>1524086.8694206348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2034832.3571016688</v>
      </c>
      <c r="U67" s="514"/>
      <c r="V67" s="522">
        <f ca="1">-SUM(T67:T68)*D4</f>
        <v>-83318543.569526091</v>
      </c>
      <c r="W67" s="523"/>
      <c r="Y67" s="514"/>
    </row>
    <row r="68" spans="2:25" ht="17.45" customHeight="1">
      <c r="B68" s="510">
        <v>21</v>
      </c>
      <c r="C68" s="515">
        <f t="shared" ca="1" si="9"/>
        <v>1435109.6728123659</v>
      </c>
      <c r="D68" s="516">
        <f t="shared" ca="1" si="4"/>
        <v>1206435.1272989889</v>
      </c>
      <c r="E68" s="516">
        <f t="shared" ca="1" si="5"/>
        <v>228674.54551337706</v>
      </c>
      <c r="F68" s="516">
        <f t="shared" ca="1" si="6"/>
        <v>222497810.49429992</v>
      </c>
      <c r="G68" s="517">
        <v>45725</v>
      </c>
      <c r="H68" s="516">
        <f t="shared" ca="1" si="7"/>
        <v>6032.1756364949442</v>
      </c>
      <c r="I68" s="518">
        <f t="shared" ca="1" si="8"/>
        <v>74836.098973377259</v>
      </c>
      <c r="J68" s="530">
        <f t="shared" ca="1" si="10"/>
        <v>1515977.9474222381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11851591.57115268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1435109.6728123659</v>
      </c>
      <c r="D69" s="516">
        <f t="shared" ca="1" si="4"/>
        <v>1205196.4735107913</v>
      </c>
      <c r="E69" s="516">
        <f t="shared" ca="1" si="5"/>
        <v>229913.19930157461</v>
      </c>
      <c r="F69" s="516">
        <f t="shared" ca="1" si="6"/>
        <v>222267897.29499835</v>
      </c>
      <c r="G69" s="517">
        <v>45756</v>
      </c>
      <c r="H69" s="516">
        <f t="shared" ca="1" si="7"/>
        <v>6025.9823675539565</v>
      </c>
      <c r="I69" s="518">
        <f t="shared" ca="1" si="8"/>
        <v>82769.185503879562</v>
      </c>
      <c r="J69" s="530">
        <f t="shared" ca="1" si="10"/>
        <v>1523904.8406837995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1435109.6728123659</v>
      </c>
      <c r="D70" s="516">
        <f t="shared" ca="1" si="4"/>
        <v>1203951.1103479078</v>
      </c>
      <c r="E70" s="516">
        <f t="shared" ca="1" si="5"/>
        <v>231158.56246445817</v>
      </c>
      <c r="F70" s="516">
        <f t="shared" ca="1" si="6"/>
        <v>222036738.7325339</v>
      </c>
      <c r="G70" s="517">
        <v>45786</v>
      </c>
      <c r="H70" s="516">
        <f t="shared" ca="1" si="7"/>
        <v>6019.7555517395385</v>
      </c>
      <c r="I70" s="518">
        <f t="shared" ca="1" si="8"/>
        <v>80016.443026199384</v>
      </c>
      <c r="J70" s="530">
        <f t="shared" ca="1" si="10"/>
        <v>1521145.871390305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1435109.6728123659</v>
      </c>
      <c r="D71" s="516">
        <f t="shared" ca="1" si="4"/>
        <v>1202699.001467892</v>
      </c>
      <c r="E71" s="516">
        <f t="shared" ca="1" si="5"/>
        <v>232410.67134447396</v>
      </c>
      <c r="F71" s="516">
        <f t="shared" ca="1" si="6"/>
        <v>221804328.06118941</v>
      </c>
      <c r="G71" s="517">
        <v>45817</v>
      </c>
      <c r="H71" s="516">
        <f t="shared" ca="1" si="7"/>
        <v>6013.4950073394602</v>
      </c>
      <c r="I71" s="518">
        <f t="shared" ca="1" si="8"/>
        <v>82597.666808502603</v>
      </c>
      <c r="J71" s="530">
        <f t="shared" ca="1" si="10"/>
        <v>1523720.8346282078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1435109.6728123659</v>
      </c>
      <c r="D72" s="516">
        <f t="shared" ca="1" si="4"/>
        <v>1201440.1103314427</v>
      </c>
      <c r="E72" s="516">
        <f t="shared" ca="1" si="5"/>
        <v>233669.56248092325</v>
      </c>
      <c r="F72" s="516">
        <f t="shared" ca="1" si="6"/>
        <v>221570658.49870849</v>
      </c>
      <c r="G72" s="517">
        <v>45847</v>
      </c>
      <c r="H72" s="516">
        <f t="shared" ca="1" si="7"/>
        <v>6007.2005516572135</v>
      </c>
      <c r="I72" s="518">
        <f t="shared" ca="1" si="8"/>
        <v>79849.558102028182</v>
      </c>
      <c r="J72" s="530">
        <f t="shared" ca="1" si="10"/>
        <v>1520966.4314660514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1435109.6728123659</v>
      </c>
      <c r="D73" s="516">
        <f t="shared" ca="1" si="4"/>
        <v>1200174.4002013376</v>
      </c>
      <c r="E73" s="516">
        <f t="shared" ca="1" si="5"/>
        <v>234935.27261102828</v>
      </c>
      <c r="F73" s="516">
        <f t="shared" ca="1" si="6"/>
        <v>221335723.22609746</v>
      </c>
      <c r="G73" s="517">
        <v>45878</v>
      </c>
      <c r="H73" s="516">
        <f t="shared" ca="1" si="7"/>
        <v>6000.8720010066882</v>
      </c>
      <c r="I73" s="518">
        <f t="shared" ca="1" si="8"/>
        <v>82424.284961519559</v>
      </c>
      <c r="J73" s="530">
        <f t="shared" ca="1" si="10"/>
        <v>1523534.8297748922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1435109.6728123659</v>
      </c>
      <c r="D74" s="516">
        <f t="shared" ca="1" si="4"/>
        <v>1198901.8341413613</v>
      </c>
      <c r="E74" s="516">
        <f t="shared" ca="1" si="5"/>
        <v>236207.83867100463</v>
      </c>
      <c r="F74" s="516">
        <f t="shared" ca="1" si="6"/>
        <v>221099515.38742647</v>
      </c>
      <c r="G74" s="517">
        <v>45909</v>
      </c>
      <c r="H74" s="516">
        <f t="shared" ca="1" si="7"/>
        <v>5994.5091707068068</v>
      </c>
      <c r="I74" s="518">
        <f t="shared" ca="1" si="8"/>
        <v>82336.889040108261</v>
      </c>
      <c r="J74" s="530">
        <f t="shared" ca="1" si="10"/>
        <v>1523441.0710231811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1435109.6728123659</v>
      </c>
      <c r="D75" s="516">
        <f t="shared" ca="1" si="4"/>
        <v>1197622.3750152267</v>
      </c>
      <c r="E75" s="516">
        <f t="shared" ca="1" si="5"/>
        <v>237487.29779713927</v>
      </c>
      <c r="F75" s="516">
        <f t="shared" ca="1" si="6"/>
        <v>220862028.08962932</v>
      </c>
      <c r="G75" s="517">
        <v>45939</v>
      </c>
      <c r="H75" s="516">
        <f t="shared" ca="1" si="7"/>
        <v>5988.1118750761334</v>
      </c>
      <c r="I75" s="518">
        <f t="shared" ca="1" si="8"/>
        <v>79595.825539473517</v>
      </c>
      <c r="J75" s="530">
        <f t="shared" ca="1" si="10"/>
        <v>1520693.6102269155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1435109.6728123659</v>
      </c>
      <c r="D76" s="516">
        <f t="shared" ca="1" si="4"/>
        <v>1196335.9854854923</v>
      </c>
      <c r="E76" s="516">
        <f t="shared" ca="1" si="5"/>
        <v>238773.68732687365</v>
      </c>
      <c r="F76" s="516">
        <f t="shared" ca="1" si="6"/>
        <v>220623254.40230244</v>
      </c>
      <c r="G76" s="517">
        <v>45970</v>
      </c>
      <c r="H76" s="516">
        <f t="shared" ca="1" si="7"/>
        <v>5981.6799274274617</v>
      </c>
      <c r="I76" s="518">
        <f t="shared" ca="1" si="8"/>
        <v>82160.674449342099</v>
      </c>
      <c r="J76" s="530">
        <f t="shared" ca="1" si="10"/>
        <v>1523252.0271891356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1435109.6728123659</v>
      </c>
      <c r="D77" s="516">
        <f t="shared" ca="1" si="4"/>
        <v>1195042.6280124716</v>
      </c>
      <c r="E77" s="516">
        <f t="shared" ca="1" si="5"/>
        <v>240067.04479989433</v>
      </c>
      <c r="F77" s="516">
        <f t="shared" ca="1" si="6"/>
        <v>220383187.35750255</v>
      </c>
      <c r="G77" s="517">
        <v>46000</v>
      </c>
      <c r="H77" s="516">
        <f t="shared" ca="1" si="7"/>
        <v>5975.2131400623584</v>
      </c>
      <c r="I77" s="518">
        <f t="shared" ca="1" si="8"/>
        <v>79424.37158482887</v>
      </c>
      <c r="J77" s="530">
        <f t="shared" ca="1" si="10"/>
        <v>1520509.2575372572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1435109.6728123659</v>
      </c>
      <c r="D78" s="516">
        <f t="shared" ca="1" si="4"/>
        <v>1193742.2648531389</v>
      </c>
      <c r="E78" s="516">
        <f t="shared" ca="1" si="5"/>
        <v>241367.40795922698</v>
      </c>
      <c r="F78" s="516">
        <f t="shared" ca="1" si="6"/>
        <v>220141819.94954333</v>
      </c>
      <c r="G78" s="517">
        <v>46031</v>
      </c>
      <c r="H78" s="516">
        <f t="shared" ca="1" si="7"/>
        <v>5968.7113242656951</v>
      </c>
      <c r="I78" s="518">
        <f t="shared" ca="1" si="8"/>
        <v>81982.545696990943</v>
      </c>
      <c r="J78" s="530">
        <f t="shared" ca="1" si="10"/>
        <v>1523060.9298336226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1435109.6728123659</v>
      </c>
      <c r="D79" s="516">
        <f t="shared" ca="1" si="4"/>
        <v>1192434.8580600263</v>
      </c>
      <c r="E79" s="516">
        <f t="shared" ca="1" si="5"/>
        <v>242674.81475233962</v>
      </c>
      <c r="F79" s="516">
        <f t="shared" ca="1" si="6"/>
        <v>219899145.13479099</v>
      </c>
      <c r="G79" s="517">
        <v>46062</v>
      </c>
      <c r="H79" s="516">
        <f t="shared" ca="1" si="7"/>
        <v>5962.1742903001314</v>
      </c>
      <c r="I79" s="518">
        <f t="shared" ca="1" si="8"/>
        <v>81892.757021230107</v>
      </c>
      <c r="J79" s="530">
        <f t="shared" ca="1" si="10"/>
        <v>1522964.6041238962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1435109.6728123659</v>
      </c>
      <c r="D80" s="516">
        <f t="shared" ca="1" si="4"/>
        <v>1191120.3694801179</v>
      </c>
      <c r="E80" s="516">
        <f t="shared" ca="1" si="5"/>
        <v>243989.303332248</v>
      </c>
      <c r="F80" s="516">
        <f t="shared" ca="1" si="6"/>
        <v>219655155.83145875</v>
      </c>
      <c r="G80" s="517">
        <v>46090</v>
      </c>
      <c r="H80" s="516">
        <f t="shared" ca="1" si="7"/>
        <v>5955.6018474005896</v>
      </c>
      <c r="I80" s="518">
        <f t="shared" ca="1" si="8"/>
        <v>73886.112765289756</v>
      </c>
      <c r="J80" s="530">
        <f t="shared" ca="1" si="10"/>
        <v>1514951.3874250564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1435109.6728123659</v>
      </c>
      <c r="D81" s="516">
        <f t="shared" ca="1" si="4"/>
        <v>1189798.760753735</v>
      </c>
      <c r="E81" s="516">
        <f t="shared" ca="1" si="5"/>
        <v>245310.91205863096</v>
      </c>
      <c r="F81" s="516">
        <f t="shared" ca="1" si="6"/>
        <v>219409844.91940013</v>
      </c>
      <c r="G81" s="517">
        <v>46121</v>
      </c>
      <c r="H81" s="516">
        <f t="shared" ca="1" si="7"/>
        <v>5948.9938037686752</v>
      </c>
      <c r="I81" s="518">
        <f t="shared" ca="1" si="8"/>
        <v>81711.717969302641</v>
      </c>
      <c r="J81" s="530">
        <f t="shared" ca="1" si="10"/>
        <v>1522770.3845854371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1435109.6728123659</v>
      </c>
      <c r="D82" s="516">
        <f t="shared" ca="1" si="4"/>
        <v>1188469.9933134173</v>
      </c>
      <c r="E82" s="516">
        <f t="shared" ca="1" si="5"/>
        <v>246639.67949894862</v>
      </c>
      <c r="F82" s="516">
        <f t="shared" ca="1" si="6"/>
        <v>219163205.23990119</v>
      </c>
      <c r="G82" s="517">
        <v>46151</v>
      </c>
      <c r="H82" s="516">
        <f t="shared" ca="1" si="7"/>
        <v>5942.3499665670861</v>
      </c>
      <c r="I82" s="518">
        <f t="shared" ca="1" si="8"/>
        <v>78987.544170984038</v>
      </c>
      <c r="J82" s="530">
        <f t="shared" ca="1" si="10"/>
        <v>1520039.566949917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1435109.6728123659</v>
      </c>
      <c r="D83" s="516">
        <f t="shared" ca="1" si="4"/>
        <v>1187134.0283827982</v>
      </c>
      <c r="E83" s="516">
        <f t="shared" ca="1" si="5"/>
        <v>247975.64442956774</v>
      </c>
      <c r="F83" s="516">
        <f t="shared" ca="1" si="6"/>
        <v>218915229.59547162</v>
      </c>
      <c r="G83" s="517">
        <v>46182</v>
      </c>
      <c r="H83" s="516">
        <f t="shared" ca="1" si="7"/>
        <v>5935.6701419139908</v>
      </c>
      <c r="I83" s="518">
        <f t="shared" ca="1" si="8"/>
        <v>81528.712349243229</v>
      </c>
      <c r="J83" s="530">
        <f t="shared" ca="1" si="10"/>
        <v>1522574.0553035231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1435109.6728123659</v>
      </c>
      <c r="D84" s="516">
        <f t="shared" ca="1" si="4"/>
        <v>1185790.8269754713</v>
      </c>
      <c r="E84" s="516">
        <f t="shared" ca="1" si="5"/>
        <v>249318.84583689459</v>
      </c>
      <c r="F84" s="516">
        <f t="shared" ca="1" si="6"/>
        <v>218665910.74963471</v>
      </c>
      <c r="G84" s="517">
        <v>46212</v>
      </c>
      <c r="H84" s="516">
        <f t="shared" ca="1" si="7"/>
        <v>5928.9541348773564</v>
      </c>
      <c r="I84" s="518">
        <f t="shared" ca="1" si="8"/>
        <v>78809.482654369771</v>
      </c>
      <c r="J84" s="530">
        <f t="shared" ca="1" si="10"/>
        <v>1519848.1096016129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1435109.6728123659</v>
      </c>
      <c r="D85" s="516">
        <f t="shared" ca="1" si="4"/>
        <v>1184440.3498938547</v>
      </c>
      <c r="E85" s="516">
        <f t="shared" ca="1" si="5"/>
        <v>250669.32291851123</v>
      </c>
      <c r="F85" s="516">
        <f t="shared" ca="1" si="6"/>
        <v>218415241.42671621</v>
      </c>
      <c r="G85" s="517">
        <v>46243</v>
      </c>
      <c r="H85" s="516">
        <f t="shared" ca="1" si="7"/>
        <v>5922.2017494692736</v>
      </c>
      <c r="I85" s="518">
        <f t="shared" ca="1" si="8"/>
        <v>81343.718798864109</v>
      </c>
      <c r="J85" s="530">
        <f t="shared" ca="1" si="10"/>
        <v>1522375.5933606995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1435109.6728123659</v>
      </c>
      <c r="D86" s="516">
        <f t="shared" ca="1" si="4"/>
        <v>1183082.5577280461</v>
      </c>
      <c r="E86" s="516">
        <f t="shared" ca="1" si="5"/>
        <v>252027.11508431984</v>
      </c>
      <c r="F86" s="516">
        <f t="shared" ca="1" si="6"/>
        <v>218163214.31163189</v>
      </c>
      <c r="G86" s="517">
        <v>46274</v>
      </c>
      <c r="H86" s="516">
        <f t="shared" ca="1" si="7"/>
        <v>5915.4127886402302</v>
      </c>
      <c r="I86" s="518">
        <f t="shared" ca="1" si="8"/>
        <v>81250.469810738417</v>
      </c>
      <c r="J86" s="530">
        <f t="shared" ca="1" si="10"/>
        <v>1522275.5554117446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1435109.6728123659</v>
      </c>
      <c r="D87" s="516">
        <f t="shared" ca="1" si="4"/>
        <v>1181717.4108546728</v>
      </c>
      <c r="E87" s="516">
        <f t="shared" ca="1" si="5"/>
        <v>253392.26195769315</v>
      </c>
      <c r="F87" s="516">
        <f t="shared" ca="1" si="6"/>
        <v>217909822.04967418</v>
      </c>
      <c r="G87" s="517">
        <v>46304</v>
      </c>
      <c r="H87" s="516">
        <f t="shared" ca="1" si="7"/>
        <v>5908.5870542733637</v>
      </c>
      <c r="I87" s="518">
        <f t="shared" ca="1" si="8"/>
        <v>78538.757152187478</v>
      </c>
      <c r="J87" s="530">
        <f t="shared" ca="1" si="10"/>
        <v>1519557.0170188267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1435109.6728123659</v>
      </c>
      <c r="D88" s="516">
        <f t="shared" ca="1" si="4"/>
        <v>1180344.8694357353</v>
      </c>
      <c r="E88" s="516">
        <f t="shared" ca="1" si="5"/>
        <v>254764.80337663065</v>
      </c>
      <c r="F88" s="516">
        <f t="shared" ca="1" si="6"/>
        <v>217655057.24629754</v>
      </c>
      <c r="G88" s="517">
        <v>46335</v>
      </c>
      <c r="H88" s="516">
        <f t="shared" ca="1" si="7"/>
        <v>5901.724347178676</v>
      </c>
      <c r="I88" s="518">
        <f t="shared" ca="1" si="8"/>
        <v>81062.453802478791</v>
      </c>
      <c r="J88" s="530">
        <f t="shared" ca="1" si="10"/>
        <v>1522073.8509620233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1435109.6728123659</v>
      </c>
      <c r="D89" s="516">
        <f t="shared" ca="1" si="4"/>
        <v>1178964.893417445</v>
      </c>
      <c r="E89" s="516">
        <f t="shared" ca="1" si="5"/>
        <v>256144.77939492092</v>
      </c>
      <c r="F89" s="516">
        <f t="shared" ca="1" si="6"/>
        <v>217398912.46690261</v>
      </c>
      <c r="G89" s="517">
        <v>46365</v>
      </c>
      <c r="H89" s="516">
        <f t="shared" ca="1" si="7"/>
        <v>5894.8244670872255</v>
      </c>
      <c r="I89" s="518">
        <f t="shared" ca="1" si="8"/>
        <v>78355.820608667098</v>
      </c>
      <c r="J89" s="530">
        <f t="shared" ca="1" si="10"/>
        <v>1519360.3178881202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1435109.6728123659</v>
      </c>
      <c r="D90" s="516">
        <f t="shared" ca="1" si="4"/>
        <v>1177577.4425290558</v>
      </c>
      <c r="E90" s="516">
        <f t="shared" ca="1" si="5"/>
        <v>257532.23028331017</v>
      </c>
      <c r="F90" s="516">
        <f t="shared" ca="1" si="6"/>
        <v>217141380.23661929</v>
      </c>
      <c r="G90" s="517">
        <v>46396</v>
      </c>
      <c r="H90" s="516">
        <f t="shared" ca="1" si="7"/>
        <v>5887.8872126452789</v>
      </c>
      <c r="I90" s="518">
        <f t="shared" ca="1" si="8"/>
        <v>80872.395437687766</v>
      </c>
      <c r="J90" s="530">
        <f t="shared" ca="1" si="10"/>
        <v>1521869.9554626991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1435109.6728123659</v>
      </c>
      <c r="D91" s="516">
        <f t="shared" ca="1" si="4"/>
        <v>1176182.4762816879</v>
      </c>
      <c r="E91" s="516">
        <f t="shared" ca="1" si="5"/>
        <v>258927.19653067808</v>
      </c>
      <c r="F91" s="516">
        <f t="shared" ca="1" si="6"/>
        <v>216882453.04008862</v>
      </c>
      <c r="G91" s="517">
        <v>46427</v>
      </c>
      <c r="H91" s="516">
        <f t="shared" ca="1" si="7"/>
        <v>5880.9123814084396</v>
      </c>
      <c r="I91" s="518">
        <f t="shared" ca="1" si="8"/>
        <v>80776.59344802238</v>
      </c>
      <c r="J91" s="530">
        <f t="shared" ca="1" si="10"/>
        <v>1521767.1786417968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1435109.6728123659</v>
      </c>
      <c r="D92" s="516">
        <f t="shared" ca="1" si="4"/>
        <v>1174779.9539671468</v>
      </c>
      <c r="E92" s="516">
        <f t="shared" ca="1" si="5"/>
        <v>260329.71884521912</v>
      </c>
      <c r="F92" s="516">
        <f t="shared" ca="1" si="6"/>
        <v>216622123.32124341</v>
      </c>
      <c r="G92" s="517">
        <v>46455</v>
      </c>
      <c r="H92" s="516">
        <f t="shared" ca="1" si="7"/>
        <v>5873.8997698357343</v>
      </c>
      <c r="I92" s="518">
        <f t="shared" ca="1" si="8"/>
        <v>72872.504221469775</v>
      </c>
      <c r="J92" s="530">
        <f t="shared" ca="1" si="10"/>
        <v>1513856.0768036714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1435109.6728123659</v>
      </c>
      <c r="D93" s="516">
        <f t="shared" ca="1" si="4"/>
        <v>1173369.8346567352</v>
      </c>
      <c r="E93" s="516">
        <f t="shared" ca="1" si="5"/>
        <v>261739.83815563074</v>
      </c>
      <c r="F93" s="516">
        <f t="shared" ca="1" si="6"/>
        <v>216360383.48308778</v>
      </c>
      <c r="G93" s="517">
        <v>46486</v>
      </c>
      <c r="H93" s="516">
        <f t="shared" ca="1" si="7"/>
        <v>5866.8491732836756</v>
      </c>
      <c r="I93" s="518">
        <f t="shared" ca="1" si="8"/>
        <v>80583.429875502537</v>
      </c>
      <c r="J93" s="530">
        <f t="shared" ca="1" si="10"/>
        <v>1521559.9518611522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1435109.6728123659</v>
      </c>
      <c r="D94" s="516">
        <f t="shared" ca="1" si="4"/>
        <v>1171952.0772000588</v>
      </c>
      <c r="E94" s="516">
        <f t="shared" ca="1" si="5"/>
        <v>263157.59561230708</v>
      </c>
      <c r="F94" s="516">
        <f t="shared" ca="1" si="6"/>
        <v>216097225.88747546</v>
      </c>
      <c r="G94" s="517">
        <v>46516</v>
      </c>
      <c r="H94" s="516">
        <f t="shared" ca="1" si="7"/>
        <v>5859.7603860002946</v>
      </c>
      <c r="I94" s="518">
        <f t="shared" ca="1" si="8"/>
        <v>77889.738053911598</v>
      </c>
      <c r="J94" s="530">
        <f t="shared" ca="1" si="10"/>
        <v>1518859.1712522779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1435109.6728123659</v>
      </c>
      <c r="D95" s="516">
        <f t="shared" ca="1" si="4"/>
        <v>1170526.6402238254</v>
      </c>
      <c r="E95" s="516">
        <f t="shared" ca="1" si="5"/>
        <v>264583.03258854058</v>
      </c>
      <c r="F95" s="516">
        <f t="shared" ca="1" si="6"/>
        <v>215832642.85488692</v>
      </c>
      <c r="G95" s="517">
        <v>46547</v>
      </c>
      <c r="H95" s="516">
        <f t="shared" ca="1" si="7"/>
        <v>5852.6332011191271</v>
      </c>
      <c r="I95" s="518">
        <f t="shared" ca="1" si="8"/>
        <v>80388.168030140863</v>
      </c>
      <c r="J95" s="530">
        <f t="shared" ca="1" si="10"/>
        <v>1521350.4740436259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1435109.6728123659</v>
      </c>
      <c r="D96" s="516">
        <f t="shared" ca="1" si="4"/>
        <v>1169093.4821306376</v>
      </c>
      <c r="E96" s="516">
        <f t="shared" ca="1" si="5"/>
        <v>266016.1906817283</v>
      </c>
      <c r="F96" s="516">
        <f t="shared" ca="1" si="6"/>
        <v>215566626.66420519</v>
      </c>
      <c r="G96" s="517">
        <v>46577</v>
      </c>
      <c r="H96" s="516">
        <f t="shared" ca="1" si="7"/>
        <v>5845.4674106531884</v>
      </c>
      <c r="I96" s="518">
        <f t="shared" ca="1" si="8"/>
        <v>77699.751427759285</v>
      </c>
      <c r="J96" s="530">
        <f t="shared" ca="1" si="10"/>
        <v>1518654.8916507782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1435109.6728123659</v>
      </c>
      <c r="D97" s="516">
        <f t="shared" ca="1" si="4"/>
        <v>1167652.5610977781</v>
      </c>
      <c r="E97" s="516">
        <f t="shared" ca="1" si="5"/>
        <v>267457.11171458778</v>
      </c>
      <c r="F97" s="516">
        <f t="shared" ca="1" si="6"/>
        <v>215299169.55249059</v>
      </c>
      <c r="G97" s="517">
        <v>46608</v>
      </c>
      <c r="H97" s="516">
        <f t="shared" ca="1" si="7"/>
        <v>5838.262805488891</v>
      </c>
      <c r="I97" s="518">
        <f t="shared" ca="1" si="8"/>
        <v>80190.785119084321</v>
      </c>
      <c r="J97" s="530">
        <f t="shared" ca="1" si="10"/>
        <v>1521138.7207369392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1435109.6728123659</v>
      </c>
      <c r="D98" s="516">
        <f t="shared" ca="1" si="4"/>
        <v>1166203.8350759908</v>
      </c>
      <c r="E98" s="516">
        <f t="shared" ca="1" si="5"/>
        <v>268905.83773637516</v>
      </c>
      <c r="F98" s="516">
        <f t="shared" ca="1" si="6"/>
        <v>215030263.71475422</v>
      </c>
      <c r="G98" s="517">
        <v>46639</v>
      </c>
      <c r="H98" s="516">
        <f t="shared" ca="1" si="7"/>
        <v>5831.0191753799536</v>
      </c>
      <c r="I98" s="518">
        <f t="shared" ca="1" si="8"/>
        <v>80091.291073526489</v>
      </c>
      <c r="J98" s="530">
        <f t="shared" ca="1" si="10"/>
        <v>1521031.9830612724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1435109.6728123659</v>
      </c>
      <c r="D99" s="516">
        <f t="shared" ca="1" si="4"/>
        <v>1164747.261788252</v>
      </c>
      <c r="E99" s="516">
        <f t="shared" ca="1" si="5"/>
        <v>270362.41102411388</v>
      </c>
      <c r="F99" s="516">
        <f t="shared" ca="1" si="6"/>
        <v>214759901.3037301</v>
      </c>
      <c r="G99" s="517">
        <v>46669</v>
      </c>
      <c r="H99" s="516">
        <f t="shared" ca="1" si="7"/>
        <v>5823.7363089412602</v>
      </c>
      <c r="I99" s="518">
        <f t="shared" ca="1" si="8"/>
        <v>77410.894937311517</v>
      </c>
      <c r="J99" s="530">
        <f t="shared" ca="1" si="10"/>
        <v>1518344.3040586186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1435109.6728123659</v>
      </c>
      <c r="D100" s="516">
        <f t="shared" ca="1" si="4"/>
        <v>1163282.798728538</v>
      </c>
      <c r="E100" s="516">
        <f t="shared" ca="1" si="5"/>
        <v>271826.87408382795</v>
      </c>
      <c r="F100" s="516">
        <f t="shared" ca="1" si="6"/>
        <v>214488074.42964628</v>
      </c>
      <c r="G100" s="517">
        <v>46700</v>
      </c>
      <c r="H100" s="516">
        <f t="shared" ca="1" si="7"/>
        <v>5816.41399364269</v>
      </c>
      <c r="I100" s="518">
        <f t="shared" ca="1" si="8"/>
        <v>79890.683284987594</v>
      </c>
      <c r="J100" s="530">
        <f t="shared" ca="1" si="10"/>
        <v>1520816.7700909963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1435109.6728123659</v>
      </c>
      <c r="D101" s="516">
        <f t="shared" ca="1" si="4"/>
        <v>1161810.4031605842</v>
      </c>
      <c r="E101" s="516">
        <f t="shared" ca="1" si="5"/>
        <v>273299.26965178177</v>
      </c>
      <c r="F101" s="516">
        <f t="shared" ca="1" si="6"/>
        <v>214214775.15999451</v>
      </c>
      <c r="G101" s="517">
        <v>46730</v>
      </c>
      <c r="H101" s="516">
        <f t="shared" ca="1" si="7"/>
        <v>5809.0520158029212</v>
      </c>
      <c r="I101" s="518">
        <f t="shared" ca="1" si="8"/>
        <v>77215.70679467266</v>
      </c>
      <c r="J101" s="530">
        <f t="shared" ca="1" si="10"/>
        <v>1518134.4316228414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1435109.6728123659</v>
      </c>
      <c r="D102" s="516">
        <f t="shared" ca="1" si="4"/>
        <v>1160330.0321166371</v>
      </c>
      <c r="E102" s="516">
        <f t="shared" ca="1" si="5"/>
        <v>274779.64069572883</v>
      </c>
      <c r="F102" s="516">
        <f t="shared" ca="1" si="6"/>
        <v>213939995.51929879</v>
      </c>
      <c r="G102" s="517">
        <v>46761</v>
      </c>
      <c r="H102" s="516">
        <f t="shared" ca="1" si="7"/>
        <v>5801.6501605831854</v>
      </c>
      <c r="I102" s="518">
        <f t="shared" ca="1" si="8"/>
        <v>79687.896359517938</v>
      </c>
      <c r="J102" s="530">
        <f t="shared" ca="1" si="10"/>
        <v>1520599.2193324671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1435109.6728123659</v>
      </c>
      <c r="D103" s="516">
        <f t="shared" ca="1" si="4"/>
        <v>1158841.6423962018</v>
      </c>
      <c r="E103" s="516">
        <f t="shared" ca="1" si="5"/>
        <v>276268.03041616408</v>
      </c>
      <c r="F103" s="516">
        <f t="shared" ca="1" si="6"/>
        <v>213663727.48888263</v>
      </c>
      <c r="G103" s="517">
        <v>46792</v>
      </c>
      <c r="H103" s="516">
        <f t="shared" ca="1" si="7"/>
        <v>5794.2082119810093</v>
      </c>
      <c r="I103" s="518">
        <f t="shared" ca="1" si="8"/>
        <v>79585.678333179138</v>
      </c>
      <c r="J103" s="530">
        <f t="shared" ca="1" si="10"/>
        <v>1520489.559357526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1435109.6728123659</v>
      </c>
      <c r="D104" s="516">
        <f t="shared" ca="1" si="4"/>
        <v>1157345.190564781</v>
      </c>
      <c r="E104" s="516">
        <f t="shared" ca="1" si="5"/>
        <v>277764.48224758497</v>
      </c>
      <c r="F104" s="516">
        <f t="shared" ca="1" si="6"/>
        <v>213385963.00663504</v>
      </c>
      <c r="G104" s="517">
        <v>46821</v>
      </c>
      <c r="H104" s="516">
        <f t="shared" ca="1" si="7"/>
        <v>5786.7259528239047</v>
      </c>
      <c r="I104" s="518">
        <f t="shared" ca="1" si="8"/>
        <v>74354.977166131153</v>
      </c>
      <c r="J104" s="530">
        <f t="shared" ca="1" si="10"/>
        <v>1515251.3759313209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1435109.6728123659</v>
      </c>
      <c r="D105" s="516">
        <f t="shared" ca="1" si="4"/>
        <v>1155840.6329526065</v>
      </c>
      <c r="E105" s="516">
        <f t="shared" ca="1" si="5"/>
        <v>279269.03985975939</v>
      </c>
      <c r="F105" s="516">
        <f t="shared" ca="1" si="6"/>
        <v>213106693.96677527</v>
      </c>
      <c r="G105" s="517">
        <v>46852</v>
      </c>
      <c r="H105" s="516">
        <f t="shared" ca="1" si="7"/>
        <v>5779.2031647630329</v>
      </c>
      <c r="I105" s="518">
        <f t="shared" ca="1" si="8"/>
        <v>79379.578238468224</v>
      </c>
      <c r="J105" s="530">
        <f t="shared" ca="1" si="10"/>
        <v>1520268.4542155971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1435109.6728123659</v>
      </c>
      <c r="D106" s="516">
        <f t="shared" ca="1" si="4"/>
        <v>1154327.9256533661</v>
      </c>
      <c r="E106" s="516">
        <f t="shared" ca="1" si="5"/>
        <v>280781.74715899979</v>
      </c>
      <c r="F106" s="516">
        <f t="shared" ca="1" si="6"/>
        <v>212825912.21961626</v>
      </c>
      <c r="G106" s="517">
        <v>46882</v>
      </c>
      <c r="H106" s="516">
        <f t="shared" ca="1" si="7"/>
        <v>5771.6396282668311</v>
      </c>
      <c r="I106" s="518">
        <f t="shared" ca="1" si="8"/>
        <v>76718.40982803909</v>
      </c>
      <c r="J106" s="530">
        <f t="shared" ca="1" si="10"/>
        <v>1517599.722268672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1435109.6728123659</v>
      </c>
      <c r="D107" s="516">
        <f t="shared" ca="1" si="4"/>
        <v>1152807.0245229215</v>
      </c>
      <c r="E107" s="516">
        <f t="shared" ca="1" si="5"/>
        <v>282302.64828944439</v>
      </c>
      <c r="F107" s="516">
        <f t="shared" ca="1" si="6"/>
        <v>212543609.57132682</v>
      </c>
      <c r="G107" s="517">
        <v>46913</v>
      </c>
      <c r="H107" s="516">
        <f t="shared" ca="1" si="7"/>
        <v>5764.0351226146076</v>
      </c>
      <c r="I107" s="518">
        <f t="shared" ca="1" si="8"/>
        <v>79171.239345697235</v>
      </c>
      <c r="J107" s="530">
        <f t="shared" ca="1" si="10"/>
        <v>1520044.9472806777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1435109.6728123659</v>
      </c>
      <c r="D108" s="516">
        <f t="shared" ca="1" si="4"/>
        <v>1151277.8851780202</v>
      </c>
      <c r="E108" s="516">
        <f t="shared" ca="1" si="5"/>
        <v>283831.7876343457</v>
      </c>
      <c r="F108" s="516">
        <f t="shared" ca="1" si="6"/>
        <v>212259777.78369248</v>
      </c>
      <c r="G108" s="517">
        <v>46943</v>
      </c>
      <c r="H108" s="516">
        <f t="shared" ca="1" si="7"/>
        <v>5756.3894258901009</v>
      </c>
      <c r="I108" s="518">
        <f t="shared" ca="1" si="8"/>
        <v>76515.699445677645</v>
      </c>
      <c r="J108" s="530">
        <f t="shared" ca="1" si="10"/>
        <v>1517381.7616839337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1435109.6728123659</v>
      </c>
      <c r="D109" s="516">
        <f t="shared" ca="1" si="4"/>
        <v>1149740.4629950009</v>
      </c>
      <c r="E109" s="516">
        <f t="shared" ca="1" si="5"/>
        <v>285369.20981736504</v>
      </c>
      <c r="F109" s="516">
        <f t="shared" ca="1" si="6"/>
        <v>211974408.5738751</v>
      </c>
      <c r="G109" s="517">
        <v>46974</v>
      </c>
      <c r="H109" s="516">
        <f t="shared" ca="1" si="7"/>
        <v>5748.7023149750048</v>
      </c>
      <c r="I109" s="518">
        <f t="shared" ca="1" si="8"/>
        <v>78960.637335533596</v>
      </c>
      <c r="J109" s="530">
        <f t="shared" ca="1" si="10"/>
        <v>1519819.0124628744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1435109.6728123659</v>
      </c>
      <c r="D110" s="516">
        <f t="shared" ca="1" si="4"/>
        <v>1148194.7131084902</v>
      </c>
      <c r="E110" s="516">
        <f t="shared" ca="1" si="5"/>
        <v>286914.95970387571</v>
      </c>
      <c r="F110" s="516">
        <f t="shared" ca="1" si="6"/>
        <v>211687493.61417124</v>
      </c>
      <c r="G110" s="517">
        <v>47005</v>
      </c>
      <c r="H110" s="516">
        <f t="shared" ca="1" si="7"/>
        <v>5740.9735655424511</v>
      </c>
      <c r="I110" s="518">
        <f t="shared" ca="1" si="8"/>
        <v>78854.479989481537</v>
      </c>
      <c r="J110" s="530">
        <f t="shared" ca="1" si="10"/>
        <v>1519705.1263673899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1435109.6728123659</v>
      </c>
      <c r="D111" s="516">
        <f t="shared" ca="1" si="4"/>
        <v>1146640.5904100942</v>
      </c>
      <c r="E111" s="516">
        <f t="shared" ca="1" si="5"/>
        <v>288469.08240227168</v>
      </c>
      <c r="F111" s="516">
        <f t="shared" ca="1" si="6"/>
        <v>211399024.53176898</v>
      </c>
      <c r="G111" s="517">
        <v>47035</v>
      </c>
      <c r="H111" s="516">
        <f t="shared" ca="1" si="7"/>
        <v>5733.2029520504711</v>
      </c>
      <c r="I111" s="518">
        <f t="shared" ca="1" si="8"/>
        <v>76207.497701101645</v>
      </c>
      <c r="J111" s="530">
        <f t="shared" ca="1" si="10"/>
        <v>1517050.373465518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1435109.6728123659</v>
      </c>
      <c r="D112" s="516">
        <f t="shared" ref="D112:D175" ca="1" si="12">+F111*(($H$6/100)/$H$9)</f>
        <v>1145078.049547082</v>
      </c>
      <c r="E112" s="516">
        <f t="shared" ref="E112:E175" ca="1" si="13">+C112-D112</f>
        <v>290031.62326528388</v>
      </c>
      <c r="F112" s="516">
        <f t="shared" ref="F112:F175" ca="1" si="14">IF(F111&lt;1,0,+F111-E112)</f>
        <v>211108992.90850368</v>
      </c>
      <c r="G112" s="517">
        <v>47066</v>
      </c>
      <c r="H112" s="516">
        <f t="shared" ref="H112:H175" ca="1" si="15">+D112*$H$7/100</f>
        <v>5725.3902477354104</v>
      </c>
      <c r="I112" s="518">
        <f t="shared" ref="I112:I175" ca="1" si="16">+F111*$R$41*O112</f>
        <v>78640.437125818047</v>
      </c>
      <c r="J112" s="530">
        <f t="shared" ca="1" si="10"/>
        <v>1519475.5001859195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1435109.6728123659</v>
      </c>
      <c r="D113" s="516">
        <f t="shared" ca="1" si="12"/>
        <v>1143507.0449210617</v>
      </c>
      <c r="E113" s="516">
        <f t="shared" ca="1" si="13"/>
        <v>291602.6278913042</v>
      </c>
      <c r="F113" s="516">
        <f t="shared" ca="1" si="14"/>
        <v>210817390.28061238</v>
      </c>
      <c r="G113" s="517">
        <v>47096</v>
      </c>
      <c r="H113" s="516">
        <f t="shared" ca="1" si="15"/>
        <v>5717.5352246053089</v>
      </c>
      <c r="I113" s="518">
        <f t="shared" ca="1" si="16"/>
        <v>75999.237447061329</v>
      </c>
      <c r="J113" s="530">
        <f t="shared" ref="J113:J176" ca="1" si="18">+C113+H113+I113</f>
        <v>1516826.4454840326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1435109.6728123659</v>
      </c>
      <c r="D114" s="516">
        <f t="shared" ca="1" si="12"/>
        <v>1141927.5306866504</v>
      </c>
      <c r="E114" s="516">
        <f t="shared" ca="1" si="13"/>
        <v>293182.1421257155</v>
      </c>
      <c r="F114" s="516">
        <f t="shared" ca="1" si="14"/>
        <v>210524208.13848665</v>
      </c>
      <c r="G114" s="517">
        <v>47127</v>
      </c>
      <c r="H114" s="516">
        <f t="shared" ca="1" si="15"/>
        <v>5709.6376534332521</v>
      </c>
      <c r="I114" s="518">
        <f t="shared" ca="1" si="16"/>
        <v>78424.069184387801</v>
      </c>
      <c r="J114" s="530">
        <f t="shared" ca="1" si="18"/>
        <v>1519243.379650187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1435109.6728123659</v>
      </c>
      <c r="D115" s="516">
        <f t="shared" ca="1" si="12"/>
        <v>1140339.4607501361</v>
      </c>
      <c r="E115" s="516">
        <f t="shared" ca="1" si="13"/>
        <v>294770.21206222987</v>
      </c>
      <c r="F115" s="516">
        <f t="shared" ca="1" si="14"/>
        <v>210229437.92642441</v>
      </c>
      <c r="G115" s="517">
        <v>47158</v>
      </c>
      <c r="H115" s="516">
        <f t="shared" ca="1" si="15"/>
        <v>5701.6973037506805</v>
      </c>
      <c r="I115" s="518">
        <f t="shared" ca="1" si="16"/>
        <v>78315.005427517026</v>
      </c>
      <c r="J115" s="530">
        <f t="shared" ca="1" si="18"/>
        <v>1519126.3755436337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1435109.6728123659</v>
      </c>
      <c r="D116" s="516">
        <f t="shared" ca="1" si="12"/>
        <v>1138742.7887681322</v>
      </c>
      <c r="E116" s="516">
        <f t="shared" ca="1" si="13"/>
        <v>296366.88404423371</v>
      </c>
      <c r="F116" s="516">
        <f t="shared" ca="1" si="14"/>
        <v>209933071.04238018</v>
      </c>
      <c r="G116" s="517">
        <v>47186</v>
      </c>
      <c r="H116" s="516">
        <f t="shared" ca="1" si="15"/>
        <v>5693.7139438406612</v>
      </c>
      <c r="I116" s="518">
        <f t="shared" ca="1" si="16"/>
        <v>70637.091143278594</v>
      </c>
      <c r="J116" s="530">
        <f t="shared" ca="1" si="18"/>
        <v>1511440.4778994853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1435109.6728123659</v>
      </c>
      <c r="D117" s="516">
        <f t="shared" ca="1" si="12"/>
        <v>1137137.4681462261</v>
      </c>
      <c r="E117" s="516">
        <f t="shared" ca="1" si="13"/>
        <v>297972.20466613979</v>
      </c>
      <c r="F117" s="516">
        <f t="shared" ca="1" si="14"/>
        <v>209635098.83771405</v>
      </c>
      <c r="G117" s="517">
        <v>47217</v>
      </c>
      <c r="H117" s="516">
        <f t="shared" ca="1" si="15"/>
        <v>5685.6873407311305</v>
      </c>
      <c r="I117" s="518">
        <f t="shared" ca="1" si="16"/>
        <v>78095.102427765407</v>
      </c>
      <c r="J117" s="530">
        <f t="shared" ca="1" si="18"/>
        <v>1518890.4625808625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1435109.6728123659</v>
      </c>
      <c r="D118" s="516">
        <f t="shared" ca="1" si="12"/>
        <v>1135523.4520376178</v>
      </c>
      <c r="E118" s="516">
        <f t="shared" ca="1" si="13"/>
        <v>299586.22077474813</v>
      </c>
      <c r="F118" s="516">
        <f t="shared" ca="1" si="14"/>
        <v>209335512.61693931</v>
      </c>
      <c r="G118" s="517">
        <v>47247</v>
      </c>
      <c r="H118" s="516">
        <f t="shared" ca="1" si="15"/>
        <v>5677.6172601880889</v>
      </c>
      <c r="I118" s="518">
        <f t="shared" ca="1" si="16"/>
        <v>75468.635581577051</v>
      </c>
      <c r="J118" s="530">
        <f t="shared" ca="1" si="18"/>
        <v>1516255.925654131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1435109.6728123659</v>
      </c>
      <c r="D119" s="516">
        <f t="shared" ca="1" si="12"/>
        <v>1133900.6933417546</v>
      </c>
      <c r="E119" s="516">
        <f t="shared" ca="1" si="13"/>
        <v>301208.97947061132</v>
      </c>
      <c r="F119" s="516">
        <f t="shared" ca="1" si="14"/>
        <v>209034303.6374687</v>
      </c>
      <c r="G119" s="517">
        <v>47278</v>
      </c>
      <c r="H119" s="516">
        <f t="shared" ca="1" si="15"/>
        <v>5669.503466708773</v>
      </c>
      <c r="I119" s="518">
        <f t="shared" ca="1" si="16"/>
        <v>77872.810693501408</v>
      </c>
      <c r="J119" s="530">
        <f t="shared" ca="1" si="18"/>
        <v>1518651.9869725762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1435109.6728123659</v>
      </c>
      <c r="D120" s="516">
        <f t="shared" ca="1" si="12"/>
        <v>1132269.1447029554</v>
      </c>
      <c r="E120" s="516">
        <f t="shared" ca="1" si="13"/>
        <v>302840.52810941054</v>
      </c>
      <c r="F120" s="516">
        <f t="shared" ca="1" si="14"/>
        <v>208731463.10935929</v>
      </c>
      <c r="G120" s="517">
        <v>47308</v>
      </c>
      <c r="H120" s="516">
        <f t="shared" ca="1" si="15"/>
        <v>5661.3457235147771</v>
      </c>
      <c r="I120" s="518">
        <f t="shared" ca="1" si="16"/>
        <v>75252.349309488724</v>
      </c>
      <c r="J120" s="530">
        <f t="shared" ca="1" si="18"/>
        <v>1516023.3678453693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1435109.6728123659</v>
      </c>
      <c r="D121" s="516">
        <f t="shared" ca="1" si="12"/>
        <v>1130628.7585090296</v>
      </c>
      <c r="E121" s="516">
        <f t="shared" ca="1" si="13"/>
        <v>304480.91430333629</v>
      </c>
      <c r="F121" s="516">
        <f t="shared" ca="1" si="14"/>
        <v>208426982.19505596</v>
      </c>
      <c r="G121" s="517">
        <v>47339</v>
      </c>
      <c r="H121" s="516">
        <f t="shared" ca="1" si="15"/>
        <v>5653.1437925451482</v>
      </c>
      <c r="I121" s="518">
        <f t="shared" ca="1" si="16"/>
        <v>77648.104276681654</v>
      </c>
      <c r="J121" s="530">
        <f t="shared" ca="1" si="18"/>
        <v>1518410.9208815927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1435109.6728123659</v>
      </c>
      <c r="D122" s="516">
        <f t="shared" ca="1" si="12"/>
        <v>1128979.4868898864</v>
      </c>
      <c r="E122" s="516">
        <f t="shared" ca="1" si="13"/>
        <v>306130.18592247949</v>
      </c>
      <c r="F122" s="516">
        <f t="shared" ca="1" si="14"/>
        <v>208120852.00913349</v>
      </c>
      <c r="G122" s="517">
        <v>47370</v>
      </c>
      <c r="H122" s="516">
        <f t="shared" ca="1" si="15"/>
        <v>5644.8974344494318</v>
      </c>
      <c r="I122" s="518">
        <f t="shared" ca="1" si="16"/>
        <v>77534.837376560812</v>
      </c>
      <c r="J122" s="530">
        <f t="shared" ca="1" si="18"/>
        <v>1518289.4076233762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1435109.6728123659</v>
      </c>
      <c r="D123" s="516">
        <f t="shared" ca="1" si="12"/>
        <v>1127321.2817161398</v>
      </c>
      <c r="E123" s="516">
        <f t="shared" ca="1" si="13"/>
        <v>307788.39109622617</v>
      </c>
      <c r="F123" s="516">
        <f t="shared" ca="1" si="14"/>
        <v>207813063.61803725</v>
      </c>
      <c r="G123" s="517">
        <v>47400</v>
      </c>
      <c r="H123" s="516">
        <f t="shared" ca="1" si="15"/>
        <v>5636.6064085806984</v>
      </c>
      <c r="I123" s="518">
        <f t="shared" ca="1" si="16"/>
        <v>74923.506723288039</v>
      </c>
      <c r="J123" s="530">
        <f t="shared" ca="1" si="18"/>
        <v>1515669.7859442346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1435109.6728123659</v>
      </c>
      <c r="D124" s="516">
        <f t="shared" ca="1" si="12"/>
        <v>1125654.0945977019</v>
      </c>
      <c r="E124" s="516">
        <f t="shared" ca="1" si="13"/>
        <v>309455.57821466401</v>
      </c>
      <c r="F124" s="516">
        <f t="shared" ca="1" si="14"/>
        <v>207503608.03982258</v>
      </c>
      <c r="G124" s="517">
        <v>47431</v>
      </c>
      <c r="H124" s="516">
        <f t="shared" ca="1" si="15"/>
        <v>5628.2704729885099</v>
      </c>
      <c r="I124" s="518">
        <f t="shared" ca="1" si="16"/>
        <v>77306.459665909846</v>
      </c>
      <c r="J124" s="530">
        <f t="shared" ca="1" si="18"/>
        <v>1518044.4029512643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1435109.6728123659</v>
      </c>
      <c r="D125" s="516">
        <f t="shared" ca="1" si="12"/>
        <v>1123977.8768823724</v>
      </c>
      <c r="E125" s="516">
        <f t="shared" ca="1" si="13"/>
        <v>311131.7959299935</v>
      </c>
      <c r="F125" s="516">
        <f t="shared" ca="1" si="14"/>
        <v>207192476.24389258</v>
      </c>
      <c r="G125" s="517">
        <v>47461</v>
      </c>
      <c r="H125" s="516">
        <f t="shared" ca="1" si="15"/>
        <v>5619.889384411862</v>
      </c>
      <c r="I125" s="518">
        <f t="shared" ca="1" si="16"/>
        <v>74701.298894336112</v>
      </c>
      <c r="J125" s="530">
        <f t="shared" ca="1" si="18"/>
        <v>1515430.8610911141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1435109.6728123659</v>
      </c>
      <c r="D126" s="516">
        <f t="shared" ca="1" si="12"/>
        <v>1122292.5796544182</v>
      </c>
      <c r="E126" s="516">
        <f t="shared" ca="1" si="13"/>
        <v>312817.09315794776</v>
      </c>
      <c r="F126" s="516">
        <f t="shared" ca="1" si="14"/>
        <v>206879659.15073463</v>
      </c>
      <c r="G126" s="517">
        <v>47492</v>
      </c>
      <c r="H126" s="516">
        <f t="shared" ca="1" si="15"/>
        <v>5611.4628982720906</v>
      </c>
      <c r="I126" s="518">
        <f t="shared" ca="1" si="16"/>
        <v>77075.601162728024</v>
      </c>
      <c r="J126" s="530">
        <f t="shared" ca="1" si="18"/>
        <v>1517796.7368733659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1435109.6728123659</v>
      </c>
      <c r="D127" s="516">
        <f t="shared" ca="1" si="12"/>
        <v>1120598.1537331459</v>
      </c>
      <c r="E127" s="516">
        <f t="shared" ca="1" si="13"/>
        <v>314511.51907922002</v>
      </c>
      <c r="F127" s="516">
        <f t="shared" ca="1" si="14"/>
        <v>206565147.63165542</v>
      </c>
      <c r="G127" s="517">
        <v>47523</v>
      </c>
      <c r="H127" s="516">
        <f t="shared" ca="1" si="15"/>
        <v>5602.9907686657298</v>
      </c>
      <c r="I127" s="518">
        <f t="shared" ca="1" si="16"/>
        <v>76959.233204073273</v>
      </c>
      <c r="J127" s="530">
        <f t="shared" ca="1" si="18"/>
        <v>1517671.8967851049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1435109.6728123659</v>
      </c>
      <c r="D128" s="516">
        <f t="shared" ca="1" si="12"/>
        <v>1118894.5496714669</v>
      </c>
      <c r="E128" s="516">
        <f t="shared" ca="1" si="13"/>
        <v>316215.123140899</v>
      </c>
      <c r="F128" s="516">
        <f t="shared" ca="1" si="14"/>
        <v>206248932.50851452</v>
      </c>
      <c r="G128" s="517">
        <v>47551</v>
      </c>
      <c r="H128" s="516">
        <f t="shared" ca="1" si="15"/>
        <v>5594.4727483573342</v>
      </c>
      <c r="I128" s="518">
        <f t="shared" ca="1" si="16"/>
        <v>69405.889604236203</v>
      </c>
      <c r="J128" s="530">
        <f t="shared" ca="1" si="18"/>
        <v>1510110.0351649595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1435109.6728123659</v>
      </c>
      <c r="D129" s="516">
        <f t="shared" ca="1" si="12"/>
        <v>1117181.7177544537</v>
      </c>
      <c r="E129" s="516">
        <f t="shared" ca="1" si="13"/>
        <v>317927.95505791227</v>
      </c>
      <c r="F129" s="516">
        <f t="shared" ca="1" si="14"/>
        <v>205931004.5534566</v>
      </c>
      <c r="G129" s="517">
        <v>47582</v>
      </c>
      <c r="H129" s="516">
        <f t="shared" ca="1" si="15"/>
        <v>5585.9085887722686</v>
      </c>
      <c r="I129" s="518">
        <f t="shared" ca="1" si="16"/>
        <v>76724.602893167394</v>
      </c>
      <c r="J129" s="530">
        <f t="shared" ca="1" si="18"/>
        <v>1517420.1842943055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1435109.6728123659</v>
      </c>
      <c r="D130" s="516">
        <f t="shared" ca="1" si="12"/>
        <v>1115459.6079978899</v>
      </c>
      <c r="E130" s="516">
        <f t="shared" ca="1" si="13"/>
        <v>319650.06481447606</v>
      </c>
      <c r="F130" s="516">
        <f t="shared" ca="1" si="14"/>
        <v>205611354.48864213</v>
      </c>
      <c r="G130" s="517">
        <v>47612</v>
      </c>
      <c r="H130" s="516">
        <f t="shared" ca="1" si="15"/>
        <v>5577.2980399894495</v>
      </c>
      <c r="I130" s="518">
        <f t="shared" ca="1" si="16"/>
        <v>74135.161639244368</v>
      </c>
      <c r="J130" s="530">
        <f t="shared" ca="1" si="18"/>
        <v>1514822.1324915998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1435109.6728123659</v>
      </c>
      <c r="D131" s="516">
        <f t="shared" ca="1" si="12"/>
        <v>1113728.1701468115</v>
      </c>
      <c r="E131" s="516">
        <f t="shared" ca="1" si="13"/>
        <v>321381.50266555441</v>
      </c>
      <c r="F131" s="516">
        <f t="shared" ca="1" si="14"/>
        <v>205289972.98597658</v>
      </c>
      <c r="G131" s="517">
        <v>47643</v>
      </c>
      <c r="H131" s="516">
        <f t="shared" ca="1" si="15"/>
        <v>5568.6408507340575</v>
      </c>
      <c r="I131" s="518">
        <f t="shared" ca="1" si="16"/>
        <v>76487.423869774866</v>
      </c>
      <c r="J131" s="530">
        <f t="shared" ca="1" si="18"/>
        <v>1517165.7375328748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1435109.6728123659</v>
      </c>
      <c r="D132" s="516">
        <f t="shared" ca="1" si="12"/>
        <v>1111987.3536740399</v>
      </c>
      <c r="E132" s="516">
        <f t="shared" ca="1" si="13"/>
        <v>323122.31913832598</v>
      </c>
      <c r="F132" s="516">
        <f t="shared" ca="1" si="14"/>
        <v>204966850.66683826</v>
      </c>
      <c r="G132" s="517">
        <v>47673</v>
      </c>
      <c r="H132" s="516">
        <f t="shared" ca="1" si="15"/>
        <v>5559.9367683701994</v>
      </c>
      <c r="I132" s="518">
        <f t="shared" ca="1" si="16"/>
        <v>73904.390274951569</v>
      </c>
      <c r="J132" s="530">
        <f t="shared" ca="1" si="18"/>
        <v>1514573.9998556876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1435109.6728123659</v>
      </c>
      <c r="D133" s="516">
        <f t="shared" ca="1" si="12"/>
        <v>1110237.1077787073</v>
      </c>
      <c r="E133" s="516">
        <f t="shared" ca="1" si="13"/>
        <v>324872.56503365864</v>
      </c>
      <c r="F133" s="516">
        <f t="shared" ca="1" si="14"/>
        <v>204641978.10180461</v>
      </c>
      <c r="G133" s="517">
        <v>47704</v>
      </c>
      <c r="H133" s="516">
        <f t="shared" ca="1" si="15"/>
        <v>5551.1855388935364</v>
      </c>
      <c r="I133" s="518">
        <f t="shared" ca="1" si="16"/>
        <v>76247.668448063821</v>
      </c>
      <c r="J133" s="530">
        <f t="shared" ca="1" si="18"/>
        <v>1516908.5267993233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1435109.6728123659</v>
      </c>
      <c r="D134" s="516">
        <f t="shared" ca="1" si="12"/>
        <v>1108477.381384775</v>
      </c>
      <c r="E134" s="516">
        <f t="shared" ca="1" si="13"/>
        <v>326632.29142759088</v>
      </c>
      <c r="F134" s="516">
        <f t="shared" ca="1" si="14"/>
        <v>204315345.81037703</v>
      </c>
      <c r="G134" s="517">
        <v>47735</v>
      </c>
      <c r="H134" s="516">
        <f t="shared" ca="1" si="15"/>
        <v>5542.3869069238754</v>
      </c>
      <c r="I134" s="518">
        <f t="shared" ca="1" si="16"/>
        <v>76126.815853871303</v>
      </c>
      <c r="J134" s="530">
        <f t="shared" ca="1" si="18"/>
        <v>1516778.8755731613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1435109.6728123659</v>
      </c>
      <c r="D135" s="516">
        <f t="shared" ca="1" si="12"/>
        <v>1106708.1231395423</v>
      </c>
      <c r="E135" s="516">
        <f t="shared" ca="1" si="13"/>
        <v>328401.54967282363</v>
      </c>
      <c r="F135" s="516">
        <f t="shared" ca="1" si="14"/>
        <v>203986944.26070422</v>
      </c>
      <c r="G135" s="517">
        <v>47765</v>
      </c>
      <c r="H135" s="516">
        <f t="shared" ca="1" si="15"/>
        <v>5533.5406156977115</v>
      </c>
      <c r="I135" s="518">
        <f t="shared" ca="1" si="16"/>
        <v>73553.524491735719</v>
      </c>
      <c r="J135" s="530">
        <f t="shared" ca="1" si="18"/>
        <v>1514196.7379197993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1435109.6728123659</v>
      </c>
      <c r="D136" s="516">
        <f t="shared" ca="1" si="12"/>
        <v>1104929.2814121479</v>
      </c>
      <c r="E136" s="516">
        <f t="shared" ca="1" si="13"/>
        <v>330180.39140021801</v>
      </c>
      <c r="F136" s="516">
        <f t="shared" ca="1" si="14"/>
        <v>203656763.869304</v>
      </c>
      <c r="G136" s="517">
        <v>47796</v>
      </c>
      <c r="H136" s="516">
        <f t="shared" ca="1" si="15"/>
        <v>5524.6464070607399</v>
      </c>
      <c r="I136" s="518">
        <f t="shared" ca="1" si="16"/>
        <v>75883.143264981962</v>
      </c>
      <c r="J136" s="530">
        <f t="shared" ca="1" si="18"/>
        <v>1516517.4624844086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1435109.6728123659</v>
      </c>
      <c r="D137" s="516">
        <f t="shared" ca="1" si="12"/>
        <v>1103140.8042920635</v>
      </c>
      <c r="E137" s="516">
        <f t="shared" ca="1" si="13"/>
        <v>331968.86852030247</v>
      </c>
      <c r="F137" s="516">
        <f t="shared" ca="1" si="14"/>
        <v>203324795.00078371</v>
      </c>
      <c r="G137" s="517">
        <v>47826</v>
      </c>
      <c r="H137" s="516">
        <f t="shared" ca="1" si="15"/>
        <v>5515.7040214603176</v>
      </c>
      <c r="I137" s="518">
        <f t="shared" ca="1" si="16"/>
        <v>73316.434992949435</v>
      </c>
      <c r="J137" s="530">
        <f t="shared" ca="1" si="18"/>
        <v>1513941.8118267758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1435109.6728123659</v>
      </c>
      <c r="D138" s="516">
        <f t="shared" ca="1" si="12"/>
        <v>1101342.6395875784</v>
      </c>
      <c r="E138" s="516">
        <f t="shared" ca="1" si="13"/>
        <v>333767.03322478756</v>
      </c>
      <c r="F138" s="516">
        <f t="shared" ca="1" si="14"/>
        <v>202991027.96755892</v>
      </c>
      <c r="G138" s="517">
        <v>47857</v>
      </c>
      <c r="H138" s="516">
        <f t="shared" ca="1" si="15"/>
        <v>5506.7131979378919</v>
      </c>
      <c r="I138" s="518">
        <f t="shared" ca="1" si="16"/>
        <v>75636.823740291526</v>
      </c>
      <c r="J138" s="530">
        <f t="shared" ca="1" si="18"/>
        <v>1516253.2097505955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1435109.6728123659</v>
      </c>
      <c r="D139" s="516">
        <f t="shared" ca="1" si="12"/>
        <v>1099534.7348242775</v>
      </c>
      <c r="E139" s="516">
        <f t="shared" ca="1" si="13"/>
        <v>335574.93798808847</v>
      </c>
      <c r="F139" s="516">
        <f t="shared" ca="1" si="14"/>
        <v>202655453.02957082</v>
      </c>
      <c r="G139" s="517">
        <v>47888</v>
      </c>
      <c r="H139" s="516">
        <f t="shared" ca="1" si="15"/>
        <v>5497.6736741213872</v>
      </c>
      <c r="I139" s="518">
        <f t="shared" ca="1" si="16"/>
        <v>75512.662403931899</v>
      </c>
      <c r="J139" s="530">
        <f t="shared" ca="1" si="18"/>
        <v>1516120.0088904193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1435109.6728123659</v>
      </c>
      <c r="D140" s="516">
        <f t="shared" ca="1" si="12"/>
        <v>1097717.0372435087</v>
      </c>
      <c r="E140" s="516">
        <f t="shared" ca="1" si="13"/>
        <v>337392.63556885719</v>
      </c>
      <c r="F140" s="516">
        <f t="shared" ca="1" si="14"/>
        <v>202318060.39400196</v>
      </c>
      <c r="G140" s="517">
        <v>47916</v>
      </c>
      <c r="H140" s="516">
        <f t="shared" ca="1" si="15"/>
        <v>5488.5851862175441</v>
      </c>
      <c r="I140" s="518">
        <f t="shared" ca="1" si="16"/>
        <v>68092.232217935787</v>
      </c>
      <c r="J140" s="530">
        <f t="shared" ca="1" si="18"/>
        <v>1508690.4902165192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1435109.6728123659</v>
      </c>
      <c r="D141" s="516">
        <f t="shared" ca="1" si="12"/>
        <v>1095889.4938008441</v>
      </c>
      <c r="E141" s="516">
        <f t="shared" ca="1" si="13"/>
        <v>339220.17901152186</v>
      </c>
      <c r="F141" s="516">
        <f t="shared" ca="1" si="14"/>
        <v>201978840.21499044</v>
      </c>
      <c r="G141" s="517">
        <v>47947</v>
      </c>
      <c r="H141" s="516">
        <f t="shared" ca="1" si="15"/>
        <v>5479.4474690042207</v>
      </c>
      <c r="I141" s="518">
        <f t="shared" ca="1" si="16"/>
        <v>75262.318466568729</v>
      </c>
      <c r="J141" s="530">
        <f t="shared" ca="1" si="18"/>
        <v>1515851.438747939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1435109.6728123659</v>
      </c>
      <c r="D142" s="516">
        <f t="shared" ca="1" si="12"/>
        <v>1094052.0511645316</v>
      </c>
      <c r="E142" s="516">
        <f t="shared" ca="1" si="13"/>
        <v>341057.62164783431</v>
      </c>
      <c r="F142" s="516">
        <f t="shared" ca="1" si="14"/>
        <v>201637782.5933426</v>
      </c>
      <c r="G142" s="517">
        <v>47977</v>
      </c>
      <c r="H142" s="516">
        <f t="shared" ca="1" si="15"/>
        <v>5470.2602558226581</v>
      </c>
      <c r="I142" s="518">
        <f t="shared" ca="1" si="16"/>
        <v>72712.382477396546</v>
      </c>
      <c r="J142" s="530">
        <f t="shared" ca="1" si="18"/>
        <v>1513292.3155455852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1435109.6728123659</v>
      </c>
      <c r="D143" s="516">
        <f t="shared" ca="1" si="12"/>
        <v>1092204.6557139391</v>
      </c>
      <c r="E143" s="516">
        <f t="shared" ca="1" si="13"/>
        <v>342905.01709842682</v>
      </c>
      <c r="F143" s="516">
        <f t="shared" ca="1" si="14"/>
        <v>201294877.57624418</v>
      </c>
      <c r="G143" s="517">
        <v>48008</v>
      </c>
      <c r="H143" s="516">
        <f t="shared" ca="1" si="15"/>
        <v>5461.0232785696953</v>
      </c>
      <c r="I143" s="518">
        <f t="shared" ca="1" si="16"/>
        <v>75009.255124723437</v>
      </c>
      <c r="J143" s="530">
        <f t="shared" ca="1" si="18"/>
        <v>1515579.9512156593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1435109.6728123659</v>
      </c>
      <c r="D144" s="516">
        <f t="shared" ca="1" si="12"/>
        <v>1090347.2535379892</v>
      </c>
      <c r="E144" s="516">
        <f t="shared" ca="1" si="13"/>
        <v>344762.41927437671</v>
      </c>
      <c r="F144" s="516">
        <f t="shared" ca="1" si="14"/>
        <v>200950115.15696979</v>
      </c>
      <c r="G144" s="517">
        <v>48038</v>
      </c>
      <c r="H144" s="516">
        <f t="shared" ca="1" si="15"/>
        <v>5451.7362676899465</v>
      </c>
      <c r="I144" s="518">
        <f t="shared" ca="1" si="16"/>
        <v>72466.155927447893</v>
      </c>
      <c r="J144" s="530">
        <f t="shared" ca="1" si="18"/>
        <v>1513027.5650075036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1435109.6728123659</v>
      </c>
      <c r="D145" s="516">
        <f t="shared" ca="1" si="12"/>
        <v>1088479.7904335863</v>
      </c>
      <c r="E145" s="516">
        <f t="shared" ca="1" si="13"/>
        <v>346629.88237877958</v>
      </c>
      <c r="F145" s="516">
        <f t="shared" ca="1" si="14"/>
        <v>200603485.274591</v>
      </c>
      <c r="G145" s="517">
        <v>48069</v>
      </c>
      <c r="H145" s="516">
        <f t="shared" ca="1" si="15"/>
        <v>5442.3989521679314</v>
      </c>
      <c r="I145" s="518">
        <f t="shared" ca="1" si="16"/>
        <v>74753.442838392744</v>
      </c>
      <c r="J145" s="530">
        <f t="shared" ca="1" si="18"/>
        <v>1515305.5146029266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1435109.6728123659</v>
      </c>
      <c r="D146" s="516">
        <f t="shared" ca="1" si="12"/>
        <v>1086602.2119040347</v>
      </c>
      <c r="E146" s="516">
        <f t="shared" ca="1" si="13"/>
        <v>348507.46090833121</v>
      </c>
      <c r="F146" s="516">
        <f t="shared" ca="1" si="14"/>
        <v>200254977.81368268</v>
      </c>
      <c r="G146" s="517">
        <v>48100</v>
      </c>
      <c r="H146" s="516">
        <f t="shared" ca="1" si="15"/>
        <v>5433.0110595201731</v>
      </c>
      <c r="I146" s="518">
        <f t="shared" ca="1" si="16"/>
        <v>74624.496522147849</v>
      </c>
      <c r="J146" s="530">
        <f t="shared" ca="1" si="18"/>
        <v>1515167.1803940339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1435109.6728123659</v>
      </c>
      <c r="D147" s="516">
        <f t="shared" ca="1" si="12"/>
        <v>1084714.4631574478</v>
      </c>
      <c r="E147" s="516">
        <f t="shared" ca="1" si="13"/>
        <v>350395.20965491817</v>
      </c>
      <c r="F147" s="516">
        <f t="shared" ca="1" si="14"/>
        <v>199904582.60402775</v>
      </c>
      <c r="G147" s="517">
        <v>48130</v>
      </c>
      <c r="H147" s="516">
        <f t="shared" ca="1" si="15"/>
        <v>5423.5723157872389</v>
      </c>
      <c r="I147" s="518">
        <f t="shared" ca="1" si="16"/>
        <v>72091.792012925755</v>
      </c>
      <c r="J147" s="530">
        <f t="shared" ca="1" si="18"/>
        <v>1512625.0371410789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1435109.6728123659</v>
      </c>
      <c r="D148" s="516">
        <f t="shared" ca="1" si="12"/>
        <v>1082816.4891051503</v>
      </c>
      <c r="E148" s="516">
        <f t="shared" ca="1" si="13"/>
        <v>352293.18370721559</v>
      </c>
      <c r="F148" s="516">
        <f t="shared" ca="1" si="14"/>
        <v>199552289.42032054</v>
      </c>
      <c r="G148" s="517">
        <v>48161</v>
      </c>
      <c r="H148" s="516">
        <f t="shared" ca="1" si="15"/>
        <v>5414.0824455257516</v>
      </c>
      <c r="I148" s="518">
        <f t="shared" ca="1" si="16"/>
        <v>74364.504728698317</v>
      </c>
      <c r="J148" s="530">
        <f t="shared" ca="1" si="18"/>
        <v>1514888.2599865901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1435109.6728123659</v>
      </c>
      <c r="D149" s="516">
        <f t="shared" ca="1" si="12"/>
        <v>1080908.2343600697</v>
      </c>
      <c r="E149" s="516">
        <f t="shared" ca="1" si="13"/>
        <v>354201.43845229619</v>
      </c>
      <c r="F149" s="516">
        <f t="shared" ca="1" si="14"/>
        <v>199198087.98186824</v>
      </c>
      <c r="G149" s="517">
        <v>48191</v>
      </c>
      <c r="H149" s="516">
        <f t="shared" ca="1" si="15"/>
        <v>5404.5411718003488</v>
      </c>
      <c r="I149" s="518">
        <f t="shared" ca="1" si="16"/>
        <v>71838.824191315391</v>
      </c>
      <c r="J149" s="530">
        <f t="shared" ca="1" si="18"/>
        <v>1512353.0381754816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1435109.6728123659</v>
      </c>
      <c r="D150" s="516">
        <f t="shared" ca="1" si="12"/>
        <v>1078989.6432351198</v>
      </c>
      <c r="E150" s="516">
        <f t="shared" ca="1" si="13"/>
        <v>356120.02957724617</v>
      </c>
      <c r="F150" s="516">
        <f t="shared" ca="1" si="14"/>
        <v>198841967.95229098</v>
      </c>
      <c r="G150" s="517">
        <v>48222</v>
      </c>
      <c r="H150" s="516">
        <f t="shared" ca="1" si="15"/>
        <v>5394.9482161755986</v>
      </c>
      <c r="I150" s="518">
        <f t="shared" ca="1" si="16"/>
        <v>74101.68872925498</v>
      </c>
      <c r="J150" s="530">
        <f t="shared" ca="1" si="18"/>
        <v>1514606.3097577966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1435109.6728123659</v>
      </c>
      <c r="D151" s="516">
        <f t="shared" ca="1" si="12"/>
        <v>1077060.6597415763</v>
      </c>
      <c r="E151" s="516">
        <f t="shared" ca="1" si="13"/>
        <v>358049.01307078963</v>
      </c>
      <c r="F151" s="516">
        <f t="shared" ca="1" si="14"/>
        <v>198483918.93922019</v>
      </c>
      <c r="G151" s="517">
        <v>48253</v>
      </c>
      <c r="H151" s="516">
        <f t="shared" ca="1" si="15"/>
        <v>5385.3032987078814</v>
      </c>
      <c r="I151" s="518">
        <f t="shared" ca="1" si="16"/>
        <v>73969.21207825224</v>
      </c>
      <c r="J151" s="530">
        <f t="shared" ca="1" si="18"/>
        <v>1514464.1881893261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1435109.6728123659</v>
      </c>
      <c r="D152" s="516">
        <f t="shared" ca="1" si="12"/>
        <v>1075121.2275874428</v>
      </c>
      <c r="E152" s="516">
        <f t="shared" ca="1" si="13"/>
        <v>359988.44522492308</v>
      </c>
      <c r="F152" s="516">
        <f t="shared" ca="1" si="14"/>
        <v>198123930.49399528</v>
      </c>
      <c r="G152" s="517">
        <v>48282</v>
      </c>
      <c r="H152" s="516">
        <f t="shared" ca="1" si="15"/>
        <v>5375.606137937214</v>
      </c>
      <c r="I152" s="518">
        <f t="shared" ca="1" si="16"/>
        <v>69072.403790848606</v>
      </c>
      <c r="J152" s="530">
        <f t="shared" ca="1" si="18"/>
        <v>1509557.6827411517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1435109.6728123659</v>
      </c>
      <c r="D153" s="516">
        <f t="shared" ca="1" si="12"/>
        <v>1073171.2901758079</v>
      </c>
      <c r="E153" s="516">
        <f t="shared" ca="1" si="13"/>
        <v>361938.38263655803</v>
      </c>
      <c r="F153" s="516">
        <f t="shared" ca="1" si="14"/>
        <v>197761992.11135873</v>
      </c>
      <c r="G153" s="517">
        <v>48313</v>
      </c>
      <c r="H153" s="516">
        <f t="shared" ca="1" si="15"/>
        <v>5365.8564508790396</v>
      </c>
      <c r="I153" s="518">
        <f t="shared" ca="1" si="16"/>
        <v>73702.102143766228</v>
      </c>
      <c r="J153" s="530">
        <f t="shared" ca="1" si="18"/>
        <v>1514177.6314070111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1435109.6728123659</v>
      </c>
      <c r="D154" s="516">
        <f t="shared" ca="1" si="12"/>
        <v>1071210.7906031932</v>
      </c>
      <c r="E154" s="516">
        <f t="shared" ca="1" si="13"/>
        <v>363898.88220917271</v>
      </c>
      <c r="F154" s="516">
        <f t="shared" ca="1" si="14"/>
        <v>197398093.22914955</v>
      </c>
      <c r="G154" s="517">
        <v>48343</v>
      </c>
      <c r="H154" s="516">
        <f t="shared" ca="1" si="15"/>
        <v>5356.0539530159658</v>
      </c>
      <c r="I154" s="518">
        <f t="shared" ca="1" si="16"/>
        <v>71194.317160089136</v>
      </c>
      <c r="J154" s="530">
        <f t="shared" ca="1" si="18"/>
        <v>1511660.0439254709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1435109.6728123659</v>
      </c>
      <c r="D155" s="516">
        <f t="shared" ca="1" si="12"/>
        <v>1069239.6716578933</v>
      </c>
      <c r="E155" s="516">
        <f t="shared" ca="1" si="13"/>
        <v>365870.00115447259</v>
      </c>
      <c r="F155" s="516">
        <f t="shared" ca="1" si="14"/>
        <v>197032223.22799507</v>
      </c>
      <c r="G155" s="517">
        <v>48374</v>
      </c>
      <c r="H155" s="516">
        <f t="shared" ca="1" si="15"/>
        <v>5346.1983582894663</v>
      </c>
      <c r="I155" s="518">
        <f t="shared" ca="1" si="16"/>
        <v>73432.090681243615</v>
      </c>
      <c r="J155" s="530">
        <f t="shared" ca="1" si="18"/>
        <v>1513887.961851899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1435109.6728123659</v>
      </c>
      <c r="D156" s="516">
        <f t="shared" ca="1" si="12"/>
        <v>1067257.8758183066</v>
      </c>
      <c r="E156" s="516">
        <f t="shared" ca="1" si="13"/>
        <v>367851.79699405935</v>
      </c>
      <c r="F156" s="516">
        <f t="shared" ca="1" si="14"/>
        <v>196664371.43100101</v>
      </c>
      <c r="G156" s="517">
        <v>48404</v>
      </c>
      <c r="H156" s="516">
        <f t="shared" ca="1" si="15"/>
        <v>5336.2893790915332</v>
      </c>
      <c r="I156" s="518">
        <f t="shared" ca="1" si="16"/>
        <v>70931.600362078214</v>
      </c>
      <c r="J156" s="530">
        <f t="shared" ca="1" si="18"/>
        <v>1511377.5625535357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1435109.6728123659</v>
      </c>
      <c r="D157" s="516">
        <f t="shared" ca="1" si="12"/>
        <v>1065265.3452512554</v>
      </c>
      <c r="E157" s="516">
        <f t="shared" ca="1" si="13"/>
        <v>369844.32756111049</v>
      </c>
      <c r="F157" s="516">
        <f t="shared" ca="1" si="14"/>
        <v>196294527.1034399</v>
      </c>
      <c r="G157" s="517">
        <v>48435</v>
      </c>
      <c r="H157" s="516">
        <f t="shared" ca="1" si="15"/>
        <v>5326.3267262562767</v>
      </c>
      <c r="I157" s="518">
        <f t="shared" ca="1" si="16"/>
        <v>73159.146172332359</v>
      </c>
      <c r="J157" s="530">
        <f t="shared" ca="1" si="18"/>
        <v>1513595.1457109544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1435109.6728123659</v>
      </c>
      <c r="D158" s="516">
        <f t="shared" ca="1" si="12"/>
        <v>1063262.0218102995</v>
      </c>
      <c r="E158" s="516">
        <f t="shared" ca="1" si="13"/>
        <v>371847.65100206644</v>
      </c>
      <c r="F158" s="516">
        <f t="shared" ca="1" si="14"/>
        <v>195922679.45243782</v>
      </c>
      <c r="G158" s="517">
        <v>48466</v>
      </c>
      <c r="H158" s="516">
        <f t="shared" ca="1" si="15"/>
        <v>5316.3101090514974</v>
      </c>
      <c r="I158" s="518">
        <f t="shared" ca="1" si="16"/>
        <v>73021.564082479628</v>
      </c>
      <c r="J158" s="530">
        <f t="shared" ca="1" si="18"/>
        <v>1513447.5470038969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1435109.6728123659</v>
      </c>
      <c r="D159" s="516">
        <f t="shared" ca="1" si="12"/>
        <v>1061247.8470340383</v>
      </c>
      <c r="E159" s="516">
        <f t="shared" ca="1" si="13"/>
        <v>373861.82577832765</v>
      </c>
      <c r="F159" s="516">
        <f t="shared" ca="1" si="14"/>
        <v>195548817.62665948</v>
      </c>
      <c r="G159" s="517">
        <v>48496</v>
      </c>
      <c r="H159" s="516">
        <f t="shared" ca="1" si="15"/>
        <v>5306.239235170191</v>
      </c>
      <c r="I159" s="518">
        <f t="shared" ca="1" si="16"/>
        <v>70532.164602877601</v>
      </c>
      <c r="J159" s="530">
        <f t="shared" ca="1" si="18"/>
        <v>1510948.0766504137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1435109.6728123659</v>
      </c>
      <c r="D160" s="516">
        <f t="shared" ca="1" si="12"/>
        <v>1059222.7621444056</v>
      </c>
      <c r="E160" s="516">
        <f t="shared" ca="1" si="13"/>
        <v>375886.9106679603</v>
      </c>
      <c r="F160" s="516">
        <f t="shared" ca="1" si="14"/>
        <v>195172930.71599153</v>
      </c>
      <c r="G160" s="517">
        <v>48527</v>
      </c>
      <c r="H160" s="516">
        <f t="shared" ca="1" si="15"/>
        <v>5296.1138107220286</v>
      </c>
      <c r="I160" s="518">
        <f t="shared" ca="1" si="16"/>
        <v>72744.160157117323</v>
      </c>
      <c r="J160" s="530">
        <f t="shared" ca="1" si="18"/>
        <v>1513149.9467802052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1435109.6728123659</v>
      </c>
      <c r="D161" s="516">
        <f t="shared" ca="1" si="12"/>
        <v>1057186.7080449541</v>
      </c>
      <c r="E161" s="516">
        <f t="shared" ca="1" si="13"/>
        <v>377922.96476741182</v>
      </c>
      <c r="F161" s="516">
        <f t="shared" ca="1" si="14"/>
        <v>194795007.7512241</v>
      </c>
      <c r="G161" s="517">
        <v>48557</v>
      </c>
      <c r="H161" s="516">
        <f t="shared" ca="1" si="15"/>
        <v>5285.9335402247707</v>
      </c>
      <c r="I161" s="518">
        <f t="shared" ca="1" si="16"/>
        <v>70262.255057756949</v>
      </c>
      <c r="J161" s="530">
        <f t="shared" ca="1" si="18"/>
        <v>1510657.8614103477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1435109.6728123659</v>
      </c>
      <c r="D162" s="516">
        <f t="shared" ca="1" si="12"/>
        <v>1055139.6253191305</v>
      </c>
      <c r="E162" s="516">
        <f t="shared" ca="1" si="13"/>
        <v>379970.04749323544</v>
      </c>
      <c r="F162" s="516">
        <f t="shared" ca="1" si="14"/>
        <v>194415037.70373085</v>
      </c>
      <c r="G162" s="517">
        <v>48588</v>
      </c>
      <c r="H162" s="516">
        <f t="shared" ca="1" si="15"/>
        <v>5275.6981265956529</v>
      </c>
      <c r="I162" s="518">
        <f t="shared" ca="1" si="16"/>
        <v>72463.742883455358</v>
      </c>
      <c r="J162" s="530">
        <f t="shared" ca="1" si="18"/>
        <v>1512849.1138224169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1435109.6728123659</v>
      </c>
      <c r="D163" s="516">
        <f t="shared" ca="1" si="12"/>
        <v>1053081.454228542</v>
      </c>
      <c r="E163" s="516">
        <f t="shared" ca="1" si="13"/>
        <v>382028.21858382388</v>
      </c>
      <c r="F163" s="516">
        <f t="shared" ca="1" si="14"/>
        <v>194033009.48514703</v>
      </c>
      <c r="G163" s="517">
        <v>48619</v>
      </c>
      <c r="H163" s="516">
        <f t="shared" ca="1" si="15"/>
        <v>5265.4072711427107</v>
      </c>
      <c r="I163" s="518">
        <f t="shared" ca="1" si="16"/>
        <v>72322.394025787871</v>
      </c>
      <c r="J163" s="530">
        <f t="shared" ca="1" si="18"/>
        <v>1512697.4741092967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1435109.6728123659</v>
      </c>
      <c r="D164" s="516">
        <f t="shared" ca="1" si="12"/>
        <v>1051012.1347112132</v>
      </c>
      <c r="E164" s="516">
        <f t="shared" ca="1" si="13"/>
        <v>384097.53810115275</v>
      </c>
      <c r="F164" s="516">
        <f t="shared" ca="1" si="14"/>
        <v>193648911.94704586</v>
      </c>
      <c r="G164" s="517">
        <v>48647</v>
      </c>
      <c r="H164" s="516">
        <f t="shared" ca="1" si="15"/>
        <v>5255.0606735560659</v>
      </c>
      <c r="I164" s="518">
        <f t="shared" ca="1" si="16"/>
        <v>65195.091187009399</v>
      </c>
      <c r="J164" s="530">
        <f t="shared" ca="1" si="18"/>
        <v>1505559.8246729313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1435109.6728123659</v>
      </c>
      <c r="D165" s="516">
        <f t="shared" ca="1" si="12"/>
        <v>1048931.6063798319</v>
      </c>
      <c r="E165" s="516">
        <f t="shared" ca="1" si="13"/>
        <v>386178.06643253402</v>
      </c>
      <c r="F165" s="516">
        <f t="shared" ca="1" si="14"/>
        <v>193262733.88061333</v>
      </c>
      <c r="G165" s="517">
        <v>48678</v>
      </c>
      <c r="H165" s="516">
        <f t="shared" ca="1" si="15"/>
        <v>5244.6580318991591</v>
      </c>
      <c r="I165" s="518">
        <f t="shared" ca="1" si="16"/>
        <v>72037.395244301049</v>
      </c>
      <c r="J165" s="530">
        <f t="shared" ca="1" si="18"/>
        <v>1512391.7260885662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1435109.6728123659</v>
      </c>
      <c r="D166" s="516">
        <f t="shared" ca="1" si="12"/>
        <v>1046839.8085199889</v>
      </c>
      <c r="E166" s="516">
        <f t="shared" ca="1" si="13"/>
        <v>388269.86429237702</v>
      </c>
      <c r="F166" s="516">
        <f t="shared" ca="1" si="14"/>
        <v>192874464.01632094</v>
      </c>
      <c r="G166" s="517">
        <v>48708</v>
      </c>
      <c r="H166" s="516">
        <f t="shared" ca="1" si="15"/>
        <v>5234.1990425999447</v>
      </c>
      <c r="I166" s="518">
        <f t="shared" ca="1" si="16"/>
        <v>69574.584197020784</v>
      </c>
      <c r="J166" s="530">
        <f t="shared" ca="1" si="18"/>
        <v>1509918.4560519867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1435109.6728123659</v>
      </c>
      <c r="D167" s="516">
        <f t="shared" ca="1" si="12"/>
        <v>1044736.6800884051</v>
      </c>
      <c r="E167" s="516">
        <f t="shared" ca="1" si="13"/>
        <v>390372.99272396078</v>
      </c>
      <c r="F167" s="516">
        <f t="shared" ca="1" si="14"/>
        <v>192484091.02359697</v>
      </c>
      <c r="G167" s="517">
        <v>48739</v>
      </c>
      <c r="H167" s="516">
        <f t="shared" ca="1" si="15"/>
        <v>5223.6834004420261</v>
      </c>
      <c r="I167" s="518">
        <f t="shared" ca="1" si="16"/>
        <v>71749.300614071384</v>
      </c>
      <c r="J167" s="530">
        <f t="shared" ca="1" si="18"/>
        <v>1512082.6568268794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1435109.6728123659</v>
      </c>
      <c r="D168" s="516">
        <f t="shared" ca="1" si="12"/>
        <v>1042622.1597111503</v>
      </c>
      <c r="E168" s="516">
        <f t="shared" ca="1" si="13"/>
        <v>392487.51310121559</v>
      </c>
      <c r="F168" s="516">
        <f t="shared" ca="1" si="14"/>
        <v>192091603.51049575</v>
      </c>
      <c r="G168" s="517">
        <v>48769</v>
      </c>
      <c r="H168" s="516">
        <f t="shared" ca="1" si="15"/>
        <v>5213.1107985557519</v>
      </c>
      <c r="I168" s="518">
        <f t="shared" ca="1" si="16"/>
        <v>69294.272768494906</v>
      </c>
      <c r="J168" s="530">
        <f t="shared" ca="1" si="18"/>
        <v>1509617.0563794165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1435109.6728123659</v>
      </c>
      <c r="D169" s="516">
        <f t="shared" ca="1" si="12"/>
        <v>1040496.185681852</v>
      </c>
      <c r="E169" s="516">
        <f t="shared" ca="1" si="13"/>
        <v>394613.48713051388</v>
      </c>
      <c r="F169" s="516">
        <f t="shared" ca="1" si="14"/>
        <v>191696990.02336523</v>
      </c>
      <c r="G169" s="517">
        <v>48800</v>
      </c>
      <c r="H169" s="516">
        <f t="shared" ca="1" si="15"/>
        <v>5202.4809284092598</v>
      </c>
      <c r="I169" s="518">
        <f t="shared" ca="1" si="16"/>
        <v>71458.076505904421</v>
      </c>
      <c r="J169" s="530">
        <f t="shared" ca="1" si="18"/>
        <v>1511770.2302466794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1435109.6728123659</v>
      </c>
      <c r="D170" s="516">
        <f t="shared" ca="1" si="12"/>
        <v>1038358.695959895</v>
      </c>
      <c r="E170" s="516">
        <f t="shared" ca="1" si="13"/>
        <v>396750.97685247089</v>
      </c>
      <c r="F170" s="516">
        <f t="shared" ca="1" si="14"/>
        <v>191300239.04651275</v>
      </c>
      <c r="G170" s="517">
        <v>48831</v>
      </c>
      <c r="H170" s="516">
        <f t="shared" ca="1" si="15"/>
        <v>5191.7934797994749</v>
      </c>
      <c r="I170" s="518">
        <f t="shared" ca="1" si="16"/>
        <v>71311.280288691865</v>
      </c>
      <c r="J170" s="530">
        <f t="shared" ca="1" si="18"/>
        <v>1511612.7465808573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1435109.6728123659</v>
      </c>
      <c r="D171" s="516">
        <f t="shared" ca="1" si="12"/>
        <v>1036209.6281686107</v>
      </c>
      <c r="E171" s="516">
        <f t="shared" ca="1" si="13"/>
        <v>398900.04464375519</v>
      </c>
      <c r="F171" s="516">
        <f t="shared" ca="1" si="14"/>
        <v>190901339.00186899</v>
      </c>
      <c r="G171" s="517">
        <v>48861</v>
      </c>
      <c r="H171" s="516">
        <f t="shared" ca="1" si="15"/>
        <v>5181.0481408430533</v>
      </c>
      <c r="I171" s="518">
        <f t="shared" ca="1" si="16"/>
        <v>68868.086056744578</v>
      </c>
      <c r="J171" s="530">
        <f t="shared" ca="1" si="18"/>
        <v>1509158.8070099538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1435109.6728123659</v>
      </c>
      <c r="D172" s="516">
        <f t="shared" ca="1" si="12"/>
        <v>1034048.9195934571</v>
      </c>
      <c r="E172" s="516">
        <f t="shared" ca="1" si="13"/>
        <v>401060.75321890879</v>
      </c>
      <c r="F172" s="516">
        <f t="shared" ca="1" si="14"/>
        <v>190500278.24865007</v>
      </c>
      <c r="G172" s="517">
        <v>48892</v>
      </c>
      <c r="H172" s="516">
        <f t="shared" ca="1" si="15"/>
        <v>5170.2445979672857</v>
      </c>
      <c r="I172" s="518">
        <f t="shared" ca="1" si="16"/>
        <v>71015.298108695264</v>
      </c>
      <c r="J172" s="530">
        <f t="shared" ca="1" si="18"/>
        <v>1511295.2155190285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1435109.6728123659</v>
      </c>
      <c r="D173" s="516">
        <f t="shared" ca="1" si="12"/>
        <v>1031876.507180188</v>
      </c>
      <c r="E173" s="516">
        <f t="shared" ca="1" si="13"/>
        <v>403233.16563217796</v>
      </c>
      <c r="F173" s="516">
        <f t="shared" ca="1" si="14"/>
        <v>190097045.08301789</v>
      </c>
      <c r="G173" s="517">
        <v>48922</v>
      </c>
      <c r="H173" s="516">
        <f t="shared" ca="1" si="15"/>
        <v>5159.3825359009397</v>
      </c>
      <c r="I173" s="518">
        <f t="shared" ca="1" si="16"/>
        <v>68580.100169514015</v>
      </c>
      <c r="J173" s="530">
        <f t="shared" ca="1" si="18"/>
        <v>1508849.1555177809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1435109.6728123659</v>
      </c>
      <c r="D174" s="516">
        <f t="shared" ca="1" si="12"/>
        <v>1029692.3275330135</v>
      </c>
      <c r="E174" s="516">
        <f t="shared" ca="1" si="13"/>
        <v>405417.34527935239</v>
      </c>
      <c r="F174" s="516">
        <f t="shared" ca="1" si="14"/>
        <v>189691627.73773852</v>
      </c>
      <c r="G174" s="517">
        <v>48953</v>
      </c>
      <c r="H174" s="516">
        <f t="shared" ca="1" si="15"/>
        <v>5148.4616376650674</v>
      </c>
      <c r="I174" s="518">
        <f t="shared" ca="1" si="16"/>
        <v>70716.100770882651</v>
      </c>
      <c r="J174" s="530">
        <f t="shared" ca="1" si="18"/>
        <v>1510974.2352209135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1435109.6728123659</v>
      </c>
      <c r="D175" s="516">
        <f t="shared" ca="1" si="12"/>
        <v>1027496.3169127504</v>
      </c>
      <c r="E175" s="516">
        <f t="shared" ca="1" si="13"/>
        <v>407613.35589961556</v>
      </c>
      <c r="F175" s="516">
        <f t="shared" ca="1" si="14"/>
        <v>189284014.38183892</v>
      </c>
      <c r="G175" s="517">
        <v>48984</v>
      </c>
      <c r="H175" s="516">
        <f t="shared" ca="1" si="15"/>
        <v>5137.4815845637522</v>
      </c>
      <c r="I175" s="518">
        <f t="shared" ca="1" si="16"/>
        <v>70565.285518438715</v>
      </c>
      <c r="J175" s="530">
        <f t="shared" ca="1" si="18"/>
        <v>1510812.4399153686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1435109.6728123659</v>
      </c>
      <c r="D176" s="516">
        <f t="shared" ref="D176:D239" ca="1" si="20">+F175*(($H$6/100)/$H$9)</f>
        <v>1025288.4112349609</v>
      </c>
      <c r="E176" s="516">
        <f t="shared" ref="E176:E239" ca="1" si="21">+C176-D176</f>
        <v>409821.26157740504</v>
      </c>
      <c r="F176" s="516">
        <f t="shared" ref="F176:F239" ca="1" si="22">IF(F175&lt;1,0,+F175-E176)</f>
        <v>188874193.12026152</v>
      </c>
      <c r="G176" s="517">
        <v>49012</v>
      </c>
      <c r="H176" s="516">
        <f t="shared" ref="H176:H239" ca="1" si="23">+D176*$H$7/100</f>
        <v>5126.4420561748047</v>
      </c>
      <c r="I176" s="518">
        <f t="shared" ref="I176:I239" ca="1" si="24">+F175*$R$41*O176</f>
        <v>63599.428832297861</v>
      </c>
      <c r="J176" s="530">
        <f t="shared" ca="1" si="18"/>
        <v>1503835.5437008387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1435109.6728123659</v>
      </c>
      <c r="D177" s="516">
        <f t="shared" ca="1" si="20"/>
        <v>1023068.5460680833</v>
      </c>
      <c r="E177" s="516">
        <f t="shared" ca="1" si="21"/>
        <v>412041.12674428266</v>
      </c>
      <c r="F177" s="516">
        <f t="shared" ca="1" si="22"/>
        <v>188462151.99351725</v>
      </c>
      <c r="G177" s="517">
        <v>49043</v>
      </c>
      <c r="H177" s="516">
        <f t="shared" ca="1" si="23"/>
        <v>5115.342730340416</v>
      </c>
      <c r="I177" s="518">
        <f t="shared" ca="1" si="24"/>
        <v>70261.199840737274</v>
      </c>
      <c r="J177" s="530">
        <f t="shared" ref="J177:J240" ca="1" si="26">+C177+H177+I177</f>
        <v>1510486.2153834435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1435109.6728123659</v>
      </c>
      <c r="D178" s="516">
        <f t="shared" ca="1" si="20"/>
        <v>1020836.6566315518</v>
      </c>
      <c r="E178" s="516">
        <f t="shared" ca="1" si="21"/>
        <v>414273.01618081413</v>
      </c>
      <c r="F178" s="516">
        <f t="shared" ca="1" si="22"/>
        <v>188047878.97733644</v>
      </c>
      <c r="G178" s="517">
        <v>49073</v>
      </c>
      <c r="H178" s="516">
        <f t="shared" ca="1" si="23"/>
        <v>5104.1832831577594</v>
      </c>
      <c r="I178" s="518">
        <f t="shared" ca="1" si="24"/>
        <v>67846.3747176662</v>
      </c>
      <c r="J178" s="530">
        <f t="shared" ca="1" si="26"/>
        <v>1508060.2308131899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1435109.6728123659</v>
      </c>
      <c r="D179" s="516">
        <f t="shared" ca="1" si="20"/>
        <v>1018592.6777939057</v>
      </c>
      <c r="E179" s="516">
        <f t="shared" ca="1" si="21"/>
        <v>416516.99501846021</v>
      </c>
      <c r="F179" s="516">
        <f t="shared" ca="1" si="22"/>
        <v>187631361.98231798</v>
      </c>
      <c r="G179" s="517">
        <v>49104</v>
      </c>
      <c r="H179" s="516">
        <f t="shared" ca="1" si="23"/>
        <v>5092.9633889695288</v>
      </c>
      <c r="I179" s="518">
        <f t="shared" ca="1" si="24"/>
        <v>69953.810979569142</v>
      </c>
      <c r="J179" s="530">
        <f t="shared" ca="1" si="26"/>
        <v>1510156.4471809044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1435109.6728123659</v>
      </c>
      <c r="D180" s="516">
        <f t="shared" ca="1" si="20"/>
        <v>1016336.5440708891</v>
      </c>
      <c r="E180" s="516">
        <f t="shared" ca="1" si="21"/>
        <v>418773.1287414768</v>
      </c>
      <c r="F180" s="516">
        <f t="shared" ca="1" si="22"/>
        <v>187212588.85357651</v>
      </c>
      <c r="G180" s="517">
        <v>49134</v>
      </c>
      <c r="H180" s="516">
        <f t="shared" ca="1" si="23"/>
        <v>5081.6827203544453</v>
      </c>
      <c r="I180" s="518">
        <f t="shared" ca="1" si="24"/>
        <v>67547.290313634468</v>
      </c>
      <c r="J180" s="530">
        <f t="shared" ca="1" si="26"/>
        <v>1507738.645846355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1435109.6728123659</v>
      </c>
      <c r="D181" s="516">
        <f t="shared" ca="1" si="20"/>
        <v>1014068.1896235395</v>
      </c>
      <c r="E181" s="516">
        <f t="shared" ca="1" si="21"/>
        <v>421041.48318882647</v>
      </c>
      <c r="F181" s="516">
        <f t="shared" ca="1" si="22"/>
        <v>186791547.37038767</v>
      </c>
      <c r="G181" s="517">
        <v>49165</v>
      </c>
      <c r="H181" s="516">
        <f t="shared" ca="1" si="23"/>
        <v>5070.3409481176968</v>
      </c>
      <c r="I181" s="518">
        <f t="shared" ca="1" si="24"/>
        <v>69643.083053530456</v>
      </c>
      <c r="J181" s="530">
        <f t="shared" ca="1" si="26"/>
        <v>1509823.096814014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1435109.6728123659</v>
      </c>
      <c r="D182" s="516">
        <f t="shared" ca="1" si="20"/>
        <v>1011787.5482562666</v>
      </c>
      <c r="E182" s="516">
        <f t="shared" ca="1" si="21"/>
        <v>423322.1245560993</v>
      </c>
      <c r="F182" s="516">
        <f t="shared" ca="1" si="22"/>
        <v>186368225.24583158</v>
      </c>
      <c r="G182" s="517">
        <v>49196</v>
      </c>
      <c r="H182" s="516">
        <f t="shared" ca="1" si="23"/>
        <v>5058.9377412813328</v>
      </c>
      <c r="I182" s="518">
        <f t="shared" ca="1" si="24"/>
        <v>69486.455621784204</v>
      </c>
      <c r="J182" s="530">
        <f t="shared" ca="1" si="26"/>
        <v>1509655.0661754315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1435109.6728123659</v>
      </c>
      <c r="D183" s="516">
        <f t="shared" ca="1" si="20"/>
        <v>1009494.553414921</v>
      </c>
      <c r="E183" s="516">
        <f t="shared" ca="1" si="21"/>
        <v>425615.11939744488</v>
      </c>
      <c r="F183" s="516">
        <f t="shared" ca="1" si="22"/>
        <v>185942610.12643415</v>
      </c>
      <c r="G183" s="517">
        <v>49226</v>
      </c>
      <c r="H183" s="516">
        <f t="shared" ca="1" si="23"/>
        <v>5047.4727670746051</v>
      </c>
      <c r="I183" s="518">
        <f t="shared" ca="1" si="24"/>
        <v>67092.561088499351</v>
      </c>
      <c r="J183" s="530">
        <f t="shared" ca="1" si="26"/>
        <v>1507249.7066679399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1435109.6728123659</v>
      </c>
      <c r="D184" s="516">
        <f t="shared" ca="1" si="20"/>
        <v>1007189.1381848516</v>
      </c>
      <c r="E184" s="516">
        <f t="shared" ca="1" si="21"/>
        <v>427920.53462751431</v>
      </c>
      <c r="F184" s="516">
        <f t="shared" ca="1" si="22"/>
        <v>185514689.59180662</v>
      </c>
      <c r="G184" s="517">
        <v>49257</v>
      </c>
      <c r="H184" s="516">
        <f t="shared" ca="1" si="23"/>
        <v>5035.9456909242581</v>
      </c>
      <c r="I184" s="518">
        <f t="shared" ca="1" si="24"/>
        <v>69170.650967033493</v>
      </c>
      <c r="J184" s="530">
        <f t="shared" ca="1" si="26"/>
        <v>1509316.2694703238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1435109.6728123659</v>
      </c>
      <c r="D185" s="516">
        <f t="shared" ca="1" si="20"/>
        <v>1004871.2352889526</v>
      </c>
      <c r="E185" s="516">
        <f t="shared" ca="1" si="21"/>
        <v>430238.43752341333</v>
      </c>
      <c r="F185" s="516">
        <f t="shared" ca="1" si="22"/>
        <v>185084451.1542832</v>
      </c>
      <c r="G185" s="517">
        <v>49287</v>
      </c>
      <c r="H185" s="516">
        <f t="shared" ca="1" si="23"/>
        <v>5024.3561764447632</v>
      </c>
      <c r="I185" s="518">
        <f t="shared" ca="1" si="24"/>
        <v>66785.28825305037</v>
      </c>
      <c r="J185" s="530">
        <f t="shared" ca="1" si="26"/>
        <v>1506919.317241861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1435109.6728123659</v>
      </c>
      <c r="D186" s="516">
        <f t="shared" ca="1" si="20"/>
        <v>1002540.7770857007</v>
      </c>
      <c r="E186" s="516">
        <f t="shared" ca="1" si="21"/>
        <v>432568.89572666527</v>
      </c>
      <c r="F186" s="516">
        <f t="shared" ca="1" si="22"/>
        <v>184651882.25855654</v>
      </c>
      <c r="G186" s="517">
        <v>49318</v>
      </c>
      <c r="H186" s="516">
        <f t="shared" ca="1" si="23"/>
        <v>5012.7038854285029</v>
      </c>
      <c r="I186" s="518">
        <f t="shared" ca="1" si="24"/>
        <v>68851.415829393343</v>
      </c>
      <c r="J186" s="530">
        <f t="shared" ca="1" si="26"/>
        <v>1508973.7925271878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1435109.6728123659</v>
      </c>
      <c r="D187" s="516">
        <f t="shared" ca="1" si="20"/>
        <v>1000197.6955671813</v>
      </c>
      <c r="E187" s="516">
        <f t="shared" ca="1" si="21"/>
        <v>434911.97724518459</v>
      </c>
      <c r="F187" s="516">
        <f t="shared" ca="1" si="22"/>
        <v>184216970.28131136</v>
      </c>
      <c r="G187" s="517">
        <v>49349</v>
      </c>
      <c r="H187" s="516">
        <f t="shared" ca="1" si="23"/>
        <v>5000.9884778359065</v>
      </c>
      <c r="I187" s="518">
        <f t="shared" ca="1" si="24"/>
        <v>68690.500200183029</v>
      </c>
      <c r="J187" s="530">
        <f t="shared" ca="1" si="26"/>
        <v>1508801.161490385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1435109.6728123659</v>
      </c>
      <c r="D188" s="516">
        <f t="shared" ca="1" si="20"/>
        <v>997841.92235710321</v>
      </c>
      <c r="E188" s="516">
        <f t="shared" ca="1" si="21"/>
        <v>437267.75045526272</v>
      </c>
      <c r="F188" s="516">
        <f t="shared" ca="1" si="22"/>
        <v>183779702.5308561</v>
      </c>
      <c r="G188" s="517">
        <v>49377</v>
      </c>
      <c r="H188" s="516">
        <f t="shared" ca="1" si="23"/>
        <v>4989.2096117855162</v>
      </c>
      <c r="I188" s="518">
        <f t="shared" ca="1" si="24"/>
        <v>61896.902014520616</v>
      </c>
      <c r="J188" s="530">
        <f t="shared" ca="1" si="26"/>
        <v>1501995.7844386722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1435109.6728123659</v>
      </c>
      <c r="D189" s="516">
        <f t="shared" ca="1" si="20"/>
        <v>995473.38870880392</v>
      </c>
      <c r="E189" s="516">
        <f t="shared" ca="1" si="21"/>
        <v>439636.28410356201</v>
      </c>
      <c r="F189" s="516">
        <f t="shared" ca="1" si="22"/>
        <v>183340066.24675253</v>
      </c>
      <c r="G189" s="517">
        <v>49408</v>
      </c>
      <c r="H189" s="516">
        <f t="shared" ca="1" si="23"/>
        <v>4977.3669435440197</v>
      </c>
      <c r="I189" s="518">
        <f t="shared" ca="1" si="24"/>
        <v>68366.049341478458</v>
      </c>
      <c r="J189" s="530">
        <f t="shared" ca="1" si="26"/>
        <v>1508453.0890973883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1435109.6728123659</v>
      </c>
      <c r="D190" s="516">
        <f t="shared" ca="1" si="20"/>
        <v>993092.02550324285</v>
      </c>
      <c r="E190" s="516">
        <f t="shared" ca="1" si="21"/>
        <v>442017.64730912307</v>
      </c>
      <c r="F190" s="516">
        <f t="shared" ca="1" si="22"/>
        <v>182898048.59944341</v>
      </c>
      <c r="G190" s="517">
        <v>49438</v>
      </c>
      <c r="H190" s="516">
        <f t="shared" ca="1" si="23"/>
        <v>4965.460127516214</v>
      </c>
      <c r="I190" s="518">
        <f t="shared" ca="1" si="24"/>
        <v>66002.423848830906</v>
      </c>
      <c r="J190" s="530">
        <f t="shared" ca="1" si="26"/>
        <v>1506077.556788713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1435109.6728123659</v>
      </c>
      <c r="D191" s="516">
        <f t="shared" ca="1" si="20"/>
        <v>990697.76324698515</v>
      </c>
      <c r="E191" s="516">
        <f t="shared" ca="1" si="21"/>
        <v>444411.90956538077</v>
      </c>
      <c r="F191" s="516">
        <f t="shared" ca="1" si="22"/>
        <v>182453636.68987802</v>
      </c>
      <c r="G191" s="517">
        <v>49469</v>
      </c>
      <c r="H191" s="516">
        <f t="shared" ca="1" si="23"/>
        <v>4953.4888162349262</v>
      </c>
      <c r="I191" s="518">
        <f t="shared" ca="1" si="24"/>
        <v>68038.07407899294</v>
      </c>
      <c r="J191" s="530">
        <f t="shared" ca="1" si="26"/>
        <v>1508101.2357075938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1435109.6728123659</v>
      </c>
      <c r="D192" s="516">
        <f t="shared" ca="1" si="20"/>
        <v>988290.5320701726</v>
      </c>
      <c r="E192" s="516">
        <f t="shared" ca="1" si="21"/>
        <v>446819.14074219333</v>
      </c>
      <c r="F192" s="516">
        <f t="shared" ca="1" si="22"/>
        <v>182006817.54913583</v>
      </c>
      <c r="G192" s="517">
        <v>49499</v>
      </c>
      <c r="H192" s="516">
        <f t="shared" ca="1" si="23"/>
        <v>4941.452660350863</v>
      </c>
      <c r="I192" s="518">
        <f t="shared" ca="1" si="24"/>
        <v>65683.309208356077</v>
      </c>
      <c r="J192" s="530">
        <f t="shared" ca="1" si="26"/>
        <v>1505734.4346810728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1435109.6728123659</v>
      </c>
      <c r="D193" s="516">
        <f t="shared" ca="1" si="20"/>
        <v>985870.26172448578</v>
      </c>
      <c r="E193" s="516">
        <f t="shared" ca="1" si="21"/>
        <v>449239.41108788014</v>
      </c>
      <c r="F193" s="516">
        <f t="shared" ca="1" si="22"/>
        <v>181557578.13804796</v>
      </c>
      <c r="G193" s="517">
        <v>49530</v>
      </c>
      <c r="H193" s="516">
        <f t="shared" ca="1" si="23"/>
        <v>4929.3513086224293</v>
      </c>
      <c r="I193" s="518">
        <f t="shared" ca="1" si="24"/>
        <v>67706.536128278516</v>
      </c>
      <c r="J193" s="530">
        <f t="shared" ca="1" si="26"/>
        <v>1507745.5602492669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1435109.6728123659</v>
      </c>
      <c r="D194" s="516">
        <f t="shared" ca="1" si="20"/>
        <v>983436.88158109318</v>
      </c>
      <c r="E194" s="516">
        <f t="shared" ca="1" si="21"/>
        <v>451672.79123127274</v>
      </c>
      <c r="F194" s="516">
        <f t="shared" ca="1" si="22"/>
        <v>181105905.34681669</v>
      </c>
      <c r="G194" s="517">
        <v>49561</v>
      </c>
      <c r="H194" s="516">
        <f t="shared" ca="1" si="23"/>
        <v>4917.1844079054663</v>
      </c>
      <c r="I194" s="518">
        <f t="shared" ca="1" si="24"/>
        <v>67539.41906735384</v>
      </c>
      <c r="J194" s="530">
        <f t="shared" ca="1" si="26"/>
        <v>1507566.2762876253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1435109.6728123659</v>
      </c>
      <c r="D195" s="516">
        <f t="shared" ca="1" si="20"/>
        <v>980990.32062859042</v>
      </c>
      <c r="E195" s="516">
        <f t="shared" ca="1" si="21"/>
        <v>454119.35218377551</v>
      </c>
      <c r="F195" s="516">
        <f t="shared" ca="1" si="22"/>
        <v>180651785.9946329</v>
      </c>
      <c r="G195" s="517">
        <v>49591</v>
      </c>
      <c r="H195" s="516">
        <f t="shared" ca="1" si="23"/>
        <v>4904.9516031429521</v>
      </c>
      <c r="I195" s="518">
        <f t="shared" ca="1" si="24"/>
        <v>65198.125924854001</v>
      </c>
      <c r="J195" s="530">
        <f t="shared" ca="1" si="26"/>
        <v>1505212.750340363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1435109.6728123659</v>
      </c>
      <c r="D196" s="516">
        <f t="shared" ca="1" si="20"/>
        <v>978530.50747092825</v>
      </c>
      <c r="E196" s="516">
        <f t="shared" ca="1" si="21"/>
        <v>456579.16534143768</v>
      </c>
      <c r="F196" s="516">
        <f t="shared" ca="1" si="22"/>
        <v>180195206.82929146</v>
      </c>
      <c r="G196" s="517">
        <v>49622</v>
      </c>
      <c r="H196" s="516">
        <f t="shared" ca="1" si="23"/>
        <v>4892.652537354641</v>
      </c>
      <c r="I196" s="518">
        <f t="shared" ca="1" si="24"/>
        <v>67202.464390003428</v>
      </c>
      <c r="J196" s="530">
        <f t="shared" ca="1" si="26"/>
        <v>1507204.789739724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1435109.6728123659</v>
      </c>
      <c r="D197" s="516">
        <f t="shared" ca="1" si="20"/>
        <v>976057.37032532878</v>
      </c>
      <c r="E197" s="516">
        <f t="shared" ca="1" si="21"/>
        <v>459052.30248703714</v>
      </c>
      <c r="F197" s="516">
        <f t="shared" ca="1" si="22"/>
        <v>179736154.52680442</v>
      </c>
      <c r="G197" s="517">
        <v>49652</v>
      </c>
      <c r="H197" s="516">
        <f t="shared" ca="1" si="23"/>
        <v>4880.2868516266435</v>
      </c>
      <c r="I197" s="518">
        <f t="shared" ca="1" si="24"/>
        <v>64870.274458544911</v>
      </c>
      <c r="J197" s="530">
        <f t="shared" ca="1" si="26"/>
        <v>1504860.2341225375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1435109.6728123659</v>
      </c>
      <c r="D198" s="516">
        <f t="shared" ca="1" si="20"/>
        <v>973570.83702019067</v>
      </c>
      <c r="E198" s="516">
        <f t="shared" ca="1" si="21"/>
        <v>461538.83579217526</v>
      </c>
      <c r="F198" s="516">
        <f t="shared" ca="1" si="22"/>
        <v>179274615.69101223</v>
      </c>
      <c r="G198" s="517">
        <v>49683</v>
      </c>
      <c r="H198" s="516">
        <f t="shared" ca="1" si="23"/>
        <v>4867.8541851009531</v>
      </c>
      <c r="I198" s="518">
        <f t="shared" ca="1" si="24"/>
        <v>66861.849483971237</v>
      </c>
      <c r="J198" s="530">
        <f t="shared" ca="1" si="26"/>
        <v>1506839.3764814381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1435109.6728123659</v>
      </c>
      <c r="D199" s="516">
        <f t="shared" ca="1" si="20"/>
        <v>971070.83499298291</v>
      </c>
      <c r="E199" s="516">
        <f t="shared" ca="1" si="21"/>
        <v>464038.83781938301</v>
      </c>
      <c r="F199" s="516">
        <f t="shared" ca="1" si="22"/>
        <v>178810576.85319284</v>
      </c>
      <c r="G199" s="517">
        <v>49714</v>
      </c>
      <c r="H199" s="516">
        <f t="shared" ca="1" si="23"/>
        <v>4855.3541749649148</v>
      </c>
      <c r="I199" s="518">
        <f t="shared" ca="1" si="24"/>
        <v>66690.157037056546</v>
      </c>
      <c r="J199" s="530">
        <f t="shared" ca="1" si="26"/>
        <v>1506655.1840243873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1435109.6728123659</v>
      </c>
      <c r="D200" s="516">
        <f t="shared" ca="1" si="20"/>
        <v>968557.29128812789</v>
      </c>
      <c r="E200" s="516">
        <f t="shared" ca="1" si="21"/>
        <v>466552.38152423804</v>
      </c>
      <c r="F200" s="516">
        <f t="shared" ca="1" si="22"/>
        <v>178344024.4716686</v>
      </c>
      <c r="G200" s="517">
        <v>49743</v>
      </c>
      <c r="H200" s="516">
        <f t="shared" ca="1" si="23"/>
        <v>4842.7864564406391</v>
      </c>
      <c r="I200" s="518">
        <f t="shared" ca="1" si="24"/>
        <v>62226.080744911102</v>
      </c>
      <c r="J200" s="530">
        <f t="shared" ca="1" si="26"/>
        <v>1502178.5400137175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1435109.6728123659</v>
      </c>
      <c r="D201" s="516">
        <f t="shared" ca="1" si="20"/>
        <v>966030.13255487161</v>
      </c>
      <c r="E201" s="516">
        <f t="shared" ca="1" si="21"/>
        <v>469079.54025749431</v>
      </c>
      <c r="F201" s="516">
        <f t="shared" ca="1" si="22"/>
        <v>177874944.93141112</v>
      </c>
      <c r="G201" s="517">
        <v>49774</v>
      </c>
      <c r="H201" s="516">
        <f t="shared" ca="1" si="23"/>
        <v>4830.1506627743584</v>
      </c>
      <c r="I201" s="518">
        <f t="shared" ca="1" si="24"/>
        <v>66343.977103460711</v>
      </c>
      <c r="J201" s="530">
        <f t="shared" ca="1" si="26"/>
        <v>1506283.8005786012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1435109.6728123659</v>
      </c>
      <c r="D202" s="516">
        <f t="shared" ca="1" si="20"/>
        <v>963489.28504514357</v>
      </c>
      <c r="E202" s="516">
        <f t="shared" ca="1" si="21"/>
        <v>471620.38776722236</v>
      </c>
      <c r="F202" s="516">
        <f t="shared" ca="1" si="22"/>
        <v>177403324.54364389</v>
      </c>
      <c r="G202" s="517">
        <v>49804</v>
      </c>
      <c r="H202" s="516">
        <f t="shared" ca="1" si="23"/>
        <v>4817.4464252257176</v>
      </c>
      <c r="I202" s="518">
        <f t="shared" ca="1" si="24"/>
        <v>64034.980175307996</v>
      </c>
      <c r="J202" s="530">
        <f t="shared" ca="1" si="26"/>
        <v>1503962.0994128997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1435109.6728123659</v>
      </c>
      <c r="D203" s="516">
        <f t="shared" ca="1" si="20"/>
        <v>960934.67461140442</v>
      </c>
      <c r="E203" s="516">
        <f t="shared" ca="1" si="21"/>
        <v>474174.99820096151</v>
      </c>
      <c r="F203" s="516">
        <f t="shared" ca="1" si="22"/>
        <v>176929149.54544294</v>
      </c>
      <c r="G203" s="517">
        <v>49835</v>
      </c>
      <c r="H203" s="516">
        <f t="shared" ca="1" si="23"/>
        <v>4804.6733730570222</v>
      </c>
      <c r="I203" s="518">
        <f t="shared" ca="1" si="24"/>
        <v>65994.036730235515</v>
      </c>
      <c r="J203" s="530">
        <f t="shared" ca="1" si="26"/>
        <v>1505908.3829156584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1435109.6728123659</v>
      </c>
      <c r="D204" s="516">
        <f t="shared" ca="1" si="20"/>
        <v>958366.22670448257</v>
      </c>
      <c r="E204" s="516">
        <f t="shared" ca="1" si="21"/>
        <v>476743.44610788336</v>
      </c>
      <c r="F204" s="516">
        <f t="shared" ca="1" si="22"/>
        <v>176452406.09933504</v>
      </c>
      <c r="G204" s="517">
        <v>49865</v>
      </c>
      <c r="H204" s="516">
        <f t="shared" ca="1" si="23"/>
        <v>4791.8311335224125</v>
      </c>
      <c r="I204" s="518">
        <f t="shared" ca="1" si="24"/>
        <v>63694.493836359456</v>
      </c>
      <c r="J204" s="530">
        <f t="shared" ca="1" si="26"/>
        <v>1503595.9977822476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1435109.6728123659</v>
      </c>
      <c r="D205" s="516">
        <f t="shared" ca="1" si="20"/>
        <v>955783.86637139821</v>
      </c>
      <c r="E205" s="516">
        <f t="shared" ca="1" si="21"/>
        <v>479325.80644096772</v>
      </c>
      <c r="F205" s="516">
        <f t="shared" ca="1" si="22"/>
        <v>175973080.29289407</v>
      </c>
      <c r="G205" s="517">
        <v>49896</v>
      </c>
      <c r="H205" s="516">
        <f t="shared" ca="1" si="23"/>
        <v>4778.9193318569914</v>
      </c>
      <c r="I205" s="518">
        <f t="shared" ca="1" si="24"/>
        <v>65640.295068952619</v>
      </c>
      <c r="J205" s="530">
        <f t="shared" ca="1" si="26"/>
        <v>1505528.8872131757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1435109.6728123659</v>
      </c>
      <c r="D206" s="516">
        <f t="shared" ca="1" si="20"/>
        <v>953187.51825317624</v>
      </c>
      <c r="E206" s="516">
        <f t="shared" ca="1" si="21"/>
        <v>481922.15455918969</v>
      </c>
      <c r="F206" s="516">
        <f t="shared" ca="1" si="22"/>
        <v>175491158.13833487</v>
      </c>
      <c r="G206" s="517">
        <v>49927</v>
      </c>
      <c r="H206" s="516">
        <f t="shared" ca="1" si="23"/>
        <v>4765.9375912658816</v>
      </c>
      <c r="I206" s="518">
        <f t="shared" ca="1" si="24"/>
        <v>65461.985868956581</v>
      </c>
      <c r="J206" s="530">
        <f t="shared" ca="1" si="26"/>
        <v>1505337.5962725885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1435109.6728123659</v>
      </c>
      <c r="D207" s="516">
        <f t="shared" ca="1" si="20"/>
        <v>950577.10658264719</v>
      </c>
      <c r="E207" s="516">
        <f t="shared" ca="1" si="21"/>
        <v>484532.56622971874</v>
      </c>
      <c r="F207" s="516">
        <f t="shared" ca="1" si="22"/>
        <v>175006625.57210514</v>
      </c>
      <c r="G207" s="517">
        <v>49957</v>
      </c>
      <c r="H207" s="516">
        <f t="shared" ca="1" si="23"/>
        <v>4752.8855329132357</v>
      </c>
      <c r="I207" s="518">
        <f t="shared" ca="1" si="24"/>
        <v>63176.816929800552</v>
      </c>
      <c r="J207" s="530">
        <f t="shared" ca="1" si="26"/>
        <v>1503039.3752750796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1435109.6728123659</v>
      </c>
      <c r="D208" s="516">
        <f t="shared" ca="1" si="20"/>
        <v>947952.55518223625</v>
      </c>
      <c r="E208" s="516">
        <f t="shared" ca="1" si="21"/>
        <v>487157.11763012968</v>
      </c>
      <c r="F208" s="516">
        <f t="shared" ca="1" si="22"/>
        <v>174519468.45447502</v>
      </c>
      <c r="G208" s="517">
        <v>49988</v>
      </c>
      <c r="H208" s="516">
        <f t="shared" ca="1" si="23"/>
        <v>4739.7627759111811</v>
      </c>
      <c r="I208" s="518">
        <f t="shared" ca="1" si="24"/>
        <v>65102.464712823108</v>
      </c>
      <c r="J208" s="530">
        <f t="shared" ca="1" si="26"/>
        <v>1504951.9003011002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1435109.6728123659</v>
      </c>
      <c r="D209" s="516">
        <f t="shared" ca="1" si="20"/>
        <v>945313.78746173973</v>
      </c>
      <c r="E209" s="516">
        <f t="shared" ca="1" si="21"/>
        <v>489795.88535062619</v>
      </c>
      <c r="F209" s="516">
        <f t="shared" ca="1" si="22"/>
        <v>174029672.5691244</v>
      </c>
      <c r="G209" s="517">
        <v>50018</v>
      </c>
      <c r="H209" s="516">
        <f t="shared" ca="1" si="23"/>
        <v>4726.5689373086989</v>
      </c>
      <c r="I209" s="518">
        <f t="shared" ca="1" si="24"/>
        <v>62827.008643611</v>
      </c>
      <c r="J209" s="530">
        <f t="shared" ca="1" si="26"/>
        <v>1502663.2503932856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1435109.6728123659</v>
      </c>
      <c r="D210" s="516">
        <f t="shared" ca="1" si="20"/>
        <v>942660.7264160905</v>
      </c>
      <c r="E210" s="516">
        <f t="shared" ca="1" si="21"/>
        <v>492448.94639627542</v>
      </c>
      <c r="F210" s="516">
        <f t="shared" ca="1" si="22"/>
        <v>173537223.62272814</v>
      </c>
      <c r="G210" s="517">
        <v>50049</v>
      </c>
      <c r="H210" s="516">
        <f t="shared" ca="1" si="23"/>
        <v>4713.3036320804522</v>
      </c>
      <c r="I210" s="518">
        <f t="shared" ca="1" si="24"/>
        <v>64739.038195714274</v>
      </c>
      <c r="J210" s="530">
        <f t="shared" ca="1" si="26"/>
        <v>1504562.0146401608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1435109.6728123659</v>
      </c>
      <c r="D211" s="516">
        <f t="shared" ca="1" si="20"/>
        <v>939993.29462311079</v>
      </c>
      <c r="E211" s="516">
        <f t="shared" ca="1" si="21"/>
        <v>495116.37818925513</v>
      </c>
      <c r="F211" s="516">
        <f t="shared" ca="1" si="22"/>
        <v>173042107.24453887</v>
      </c>
      <c r="G211" s="517">
        <v>50080</v>
      </c>
      <c r="H211" s="516">
        <f t="shared" ca="1" si="23"/>
        <v>4699.9664731155535</v>
      </c>
      <c r="I211" s="518">
        <f t="shared" ca="1" si="24"/>
        <v>64555.847187654857</v>
      </c>
      <c r="J211" s="530">
        <f t="shared" ca="1" si="26"/>
        <v>1504365.4864731363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1435109.6728123659</v>
      </c>
      <c r="D212" s="516">
        <f t="shared" ca="1" si="20"/>
        <v>937311.41424125223</v>
      </c>
      <c r="E212" s="516">
        <f t="shared" ca="1" si="21"/>
        <v>497798.25857111369</v>
      </c>
      <c r="F212" s="516">
        <f t="shared" ca="1" si="22"/>
        <v>172544308.98596776</v>
      </c>
      <c r="G212" s="517">
        <v>50108</v>
      </c>
      <c r="H212" s="516">
        <f t="shared" ca="1" si="23"/>
        <v>4686.5570712062608</v>
      </c>
      <c r="I212" s="518">
        <f t="shared" ca="1" si="24"/>
        <v>58142.14803416506</v>
      </c>
      <c r="J212" s="530">
        <f t="shared" ca="1" si="26"/>
        <v>1497938.3779177372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1435109.6728123659</v>
      </c>
      <c r="D213" s="516">
        <f t="shared" ca="1" si="20"/>
        <v>934615.00700732542</v>
      </c>
      <c r="E213" s="516">
        <f t="shared" ca="1" si="21"/>
        <v>500494.66580504051</v>
      </c>
      <c r="F213" s="516">
        <f t="shared" ca="1" si="22"/>
        <v>172043814.32016271</v>
      </c>
      <c r="G213" s="517">
        <v>50139</v>
      </c>
      <c r="H213" s="516">
        <f t="shared" ca="1" si="23"/>
        <v>4673.075035036627</v>
      </c>
      <c r="I213" s="518">
        <f t="shared" ca="1" si="24"/>
        <v>64186.48294278</v>
      </c>
      <c r="J213" s="530">
        <f t="shared" ca="1" si="26"/>
        <v>1503969.2307901825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1435109.6728123659</v>
      </c>
      <c r="D214" s="516">
        <f t="shared" ca="1" si="20"/>
        <v>931903.99423421477</v>
      </c>
      <c r="E214" s="516">
        <f t="shared" ca="1" si="21"/>
        <v>503205.67857815116</v>
      </c>
      <c r="F214" s="516">
        <f t="shared" ca="1" si="22"/>
        <v>171540608.64158458</v>
      </c>
      <c r="G214" s="517">
        <v>50169</v>
      </c>
      <c r="H214" s="516">
        <f t="shared" ca="1" si="23"/>
        <v>4659.5199711710738</v>
      </c>
      <c r="I214" s="518">
        <f t="shared" ca="1" si="24"/>
        <v>61935.773155258576</v>
      </c>
      <c r="J214" s="530">
        <f t="shared" ca="1" si="26"/>
        <v>1501704.9659387956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1435109.6728123659</v>
      </c>
      <c r="D215" s="516">
        <f t="shared" ca="1" si="20"/>
        <v>929178.2968085832</v>
      </c>
      <c r="E215" s="516">
        <f t="shared" ca="1" si="21"/>
        <v>505931.37600378273</v>
      </c>
      <c r="F215" s="516">
        <f t="shared" ca="1" si="22"/>
        <v>171034677.2655808</v>
      </c>
      <c r="G215" s="517">
        <v>50200</v>
      </c>
      <c r="H215" s="516">
        <f t="shared" ca="1" si="23"/>
        <v>4645.8914840429161</v>
      </c>
      <c r="I215" s="518">
        <f t="shared" ca="1" si="24"/>
        <v>63813.106414669455</v>
      </c>
      <c r="J215" s="530">
        <f t="shared" ca="1" si="26"/>
        <v>1503568.6707110782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1435109.6728123659</v>
      </c>
      <c r="D216" s="516">
        <f t="shared" ca="1" si="20"/>
        <v>926437.83518856275</v>
      </c>
      <c r="E216" s="516">
        <f t="shared" ca="1" si="21"/>
        <v>508671.83762380318</v>
      </c>
      <c r="F216" s="516">
        <f t="shared" ca="1" si="22"/>
        <v>170526005.427957</v>
      </c>
      <c r="G216" s="517">
        <v>50230</v>
      </c>
      <c r="H216" s="516">
        <f t="shared" ca="1" si="23"/>
        <v>4632.1891759428136</v>
      </c>
      <c r="I216" s="518">
        <f t="shared" ca="1" si="24"/>
        <v>61572.483815609077</v>
      </c>
      <c r="J216" s="530">
        <f t="shared" ca="1" si="26"/>
        <v>1501314.3458039179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1435109.6728123659</v>
      </c>
      <c r="D217" s="516">
        <f t="shared" ca="1" si="20"/>
        <v>923682.52940143377</v>
      </c>
      <c r="E217" s="516">
        <f t="shared" ca="1" si="21"/>
        <v>511427.14341093216</v>
      </c>
      <c r="F217" s="516">
        <f t="shared" ca="1" si="22"/>
        <v>170014578.28454608</v>
      </c>
      <c r="G217" s="517">
        <v>50261</v>
      </c>
      <c r="H217" s="516">
        <f t="shared" ca="1" si="23"/>
        <v>4618.4126470071687</v>
      </c>
      <c r="I217" s="518">
        <f t="shared" ca="1" si="24"/>
        <v>63435.674019199992</v>
      </c>
      <c r="J217" s="530">
        <f t="shared" ca="1" si="26"/>
        <v>1503163.7594785732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1435109.6728123659</v>
      </c>
      <c r="D218" s="516">
        <f t="shared" ca="1" si="20"/>
        <v>920912.29904129123</v>
      </c>
      <c r="E218" s="516">
        <f t="shared" ca="1" si="21"/>
        <v>514197.37377107469</v>
      </c>
      <c r="F218" s="516">
        <f t="shared" ca="1" si="22"/>
        <v>169500380.91077501</v>
      </c>
      <c r="G218" s="517">
        <v>50292</v>
      </c>
      <c r="H218" s="516">
        <f t="shared" ca="1" si="23"/>
        <v>4604.5614952064561</v>
      </c>
      <c r="I218" s="518">
        <f t="shared" ca="1" si="24"/>
        <v>63245.423121851134</v>
      </c>
      <c r="J218" s="530">
        <f t="shared" ca="1" si="26"/>
        <v>1502959.6574294236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1435109.6728123659</v>
      </c>
      <c r="D219" s="516">
        <f t="shared" ca="1" si="20"/>
        <v>918127.06326669792</v>
      </c>
      <c r="E219" s="516">
        <f t="shared" ca="1" si="21"/>
        <v>516982.60954566801</v>
      </c>
      <c r="F219" s="516">
        <f t="shared" ca="1" si="22"/>
        <v>168983398.30122933</v>
      </c>
      <c r="G219" s="517">
        <v>50322</v>
      </c>
      <c r="H219" s="516">
        <f t="shared" ca="1" si="23"/>
        <v>4590.6353163334898</v>
      </c>
      <c r="I219" s="518">
        <f t="shared" ca="1" si="24"/>
        <v>61020.137127878996</v>
      </c>
      <c r="J219" s="530">
        <f t="shared" ca="1" si="26"/>
        <v>1500720.4452565785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1435109.6728123659</v>
      </c>
      <c r="D220" s="516">
        <f t="shared" ca="1" si="20"/>
        <v>915326.74079832551</v>
      </c>
      <c r="E220" s="516">
        <f t="shared" ca="1" si="21"/>
        <v>519782.93201404042</v>
      </c>
      <c r="F220" s="516">
        <f t="shared" ca="1" si="22"/>
        <v>168463615.36921528</v>
      </c>
      <c r="G220" s="517">
        <v>50353</v>
      </c>
      <c r="H220" s="516">
        <f t="shared" ca="1" si="23"/>
        <v>4576.633703991628</v>
      </c>
      <c r="I220" s="518">
        <f t="shared" ca="1" si="24"/>
        <v>62861.824168057305</v>
      </c>
      <c r="J220" s="530">
        <f t="shared" ca="1" si="26"/>
        <v>1502548.1306844149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1435109.6728123659</v>
      </c>
      <c r="D221" s="516">
        <f t="shared" ca="1" si="20"/>
        <v>912511.24991658283</v>
      </c>
      <c r="E221" s="516">
        <f t="shared" ca="1" si="21"/>
        <v>522598.42289578309</v>
      </c>
      <c r="F221" s="516">
        <f t="shared" ca="1" si="22"/>
        <v>167941016.94631949</v>
      </c>
      <c r="G221" s="517">
        <v>50383</v>
      </c>
      <c r="H221" s="516">
        <f t="shared" ca="1" si="23"/>
        <v>4562.5562495829145</v>
      </c>
      <c r="I221" s="518">
        <f t="shared" ca="1" si="24"/>
        <v>60646.901532917487</v>
      </c>
      <c r="J221" s="530">
        <f t="shared" ca="1" si="26"/>
        <v>1500319.1305948664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1435109.6728123659</v>
      </c>
      <c r="D222" s="516">
        <f t="shared" ca="1" si="20"/>
        <v>909680.50845923065</v>
      </c>
      <c r="E222" s="516">
        <f t="shared" ca="1" si="21"/>
        <v>525429.16435313527</v>
      </c>
      <c r="F222" s="516">
        <f t="shared" ca="1" si="22"/>
        <v>167415587.78196636</v>
      </c>
      <c r="G222" s="517">
        <v>50414</v>
      </c>
      <c r="H222" s="516">
        <f t="shared" ca="1" si="23"/>
        <v>4548.4025422961531</v>
      </c>
      <c r="I222" s="518">
        <f t="shared" ca="1" si="24"/>
        <v>62474.058304030841</v>
      </c>
      <c r="J222" s="530">
        <f t="shared" ca="1" si="26"/>
        <v>1502132.1336586929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1435109.6728123659</v>
      </c>
      <c r="D223" s="516">
        <f t="shared" ca="1" si="20"/>
        <v>906834.43381898443</v>
      </c>
      <c r="E223" s="516">
        <f t="shared" ca="1" si="21"/>
        <v>528275.2389933815</v>
      </c>
      <c r="F223" s="516">
        <f t="shared" ca="1" si="22"/>
        <v>166887312.54297298</v>
      </c>
      <c r="G223" s="517">
        <v>50445</v>
      </c>
      <c r="H223" s="516">
        <f t="shared" ca="1" si="23"/>
        <v>4534.1721690949225</v>
      </c>
      <c r="I223" s="518">
        <f t="shared" ca="1" si="24"/>
        <v>62278.598654891481</v>
      </c>
      <c r="J223" s="530">
        <f t="shared" ca="1" si="26"/>
        <v>1501922.4436363522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1435109.6728123659</v>
      </c>
      <c r="D224" s="516">
        <f t="shared" ca="1" si="20"/>
        <v>903972.94294110371</v>
      </c>
      <c r="E224" s="516">
        <f t="shared" ca="1" si="21"/>
        <v>531136.72987126221</v>
      </c>
      <c r="F224" s="516">
        <f t="shared" ca="1" si="22"/>
        <v>166356175.81310171</v>
      </c>
      <c r="G224" s="517">
        <v>50473</v>
      </c>
      <c r="H224" s="516">
        <f t="shared" ca="1" si="23"/>
        <v>4519.864714705519</v>
      </c>
      <c r="I224" s="518">
        <f t="shared" ca="1" si="24"/>
        <v>56074.137014438915</v>
      </c>
      <c r="J224" s="530">
        <f t="shared" ca="1" si="26"/>
        <v>1495703.6745415104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1435109.6728123659</v>
      </c>
      <c r="D225" s="516">
        <f t="shared" ca="1" si="20"/>
        <v>901095.95232096757</v>
      </c>
      <c r="E225" s="516">
        <f t="shared" ca="1" si="21"/>
        <v>534013.72049139836</v>
      </c>
      <c r="F225" s="516">
        <f t="shared" ca="1" si="22"/>
        <v>165822162.0926103</v>
      </c>
      <c r="G225" s="517">
        <v>50504</v>
      </c>
      <c r="H225" s="516">
        <f t="shared" ca="1" si="23"/>
        <v>4505.4797616048381</v>
      </c>
      <c r="I225" s="518">
        <f t="shared" ca="1" si="24"/>
        <v>61884.497402473826</v>
      </c>
      <c r="J225" s="530">
        <f t="shared" ca="1" si="26"/>
        <v>1501499.6499764447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1435109.6728123659</v>
      </c>
      <c r="D226" s="516">
        <f t="shared" ca="1" si="20"/>
        <v>898203.37800163915</v>
      </c>
      <c r="E226" s="516">
        <f t="shared" ca="1" si="21"/>
        <v>536906.29481072677</v>
      </c>
      <c r="F226" s="516">
        <f t="shared" ca="1" si="22"/>
        <v>165285255.79779959</v>
      </c>
      <c r="G226" s="517">
        <v>50534</v>
      </c>
      <c r="H226" s="516">
        <f t="shared" ca="1" si="23"/>
        <v>4491.0168900081953</v>
      </c>
      <c r="I226" s="518">
        <f t="shared" ca="1" si="24"/>
        <v>59695.978353339699</v>
      </c>
      <c r="J226" s="530">
        <f t="shared" ca="1" si="26"/>
        <v>1499296.6680557139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1435109.6728123659</v>
      </c>
      <c r="D227" s="516">
        <f t="shared" ca="1" si="20"/>
        <v>895295.13557141449</v>
      </c>
      <c r="E227" s="516">
        <f t="shared" ca="1" si="21"/>
        <v>539814.53724095144</v>
      </c>
      <c r="F227" s="516">
        <f t="shared" ca="1" si="22"/>
        <v>164745441.26055863</v>
      </c>
      <c r="G227" s="517">
        <v>50565</v>
      </c>
      <c r="H227" s="516">
        <f t="shared" ca="1" si="23"/>
        <v>4476.4756778570727</v>
      </c>
      <c r="I227" s="518">
        <f t="shared" ca="1" si="24"/>
        <v>61486.115156781438</v>
      </c>
      <c r="J227" s="530">
        <f t="shared" ca="1" si="26"/>
        <v>1501072.2636470045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1435109.6728123659</v>
      </c>
      <c r="D228" s="516">
        <f t="shared" ca="1" si="20"/>
        <v>892371.14016135933</v>
      </c>
      <c r="E228" s="516">
        <f t="shared" ca="1" si="21"/>
        <v>542738.53265100659</v>
      </c>
      <c r="F228" s="516">
        <f t="shared" ca="1" si="22"/>
        <v>164202702.72790763</v>
      </c>
      <c r="G228" s="517">
        <v>50595</v>
      </c>
      <c r="H228" s="516">
        <f t="shared" ca="1" si="23"/>
        <v>4461.8557008067964</v>
      </c>
      <c r="I228" s="518">
        <f t="shared" ca="1" si="24"/>
        <v>59308.358853801095</v>
      </c>
      <c r="J228" s="530">
        <f t="shared" ca="1" si="26"/>
        <v>1498879.8873669738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1435109.6728123659</v>
      </c>
      <c r="D229" s="516">
        <f t="shared" ca="1" si="20"/>
        <v>889431.30644283304</v>
      </c>
      <c r="E229" s="516">
        <f t="shared" ca="1" si="21"/>
        <v>545678.36636953289</v>
      </c>
      <c r="F229" s="516">
        <f t="shared" ca="1" si="22"/>
        <v>163657024.36153808</v>
      </c>
      <c r="G229" s="517">
        <v>50626</v>
      </c>
      <c r="H229" s="516">
        <f t="shared" ca="1" si="23"/>
        <v>4447.1565322141651</v>
      </c>
      <c r="I229" s="518">
        <f t="shared" ca="1" si="24"/>
        <v>61083.405414781635</v>
      </c>
      <c r="J229" s="530">
        <f t="shared" ca="1" si="26"/>
        <v>1500640.2347593617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1435109.6728123659</v>
      </c>
      <c r="D230" s="516">
        <f t="shared" ca="1" si="20"/>
        <v>886475.54862499796</v>
      </c>
      <c r="E230" s="516">
        <f t="shared" ca="1" si="21"/>
        <v>548634.12418736797</v>
      </c>
      <c r="F230" s="516">
        <f t="shared" ca="1" si="22"/>
        <v>163108390.2373507</v>
      </c>
      <c r="G230" s="517">
        <v>50657</v>
      </c>
      <c r="H230" s="516">
        <f t="shared" ca="1" si="23"/>
        <v>4432.37774312499</v>
      </c>
      <c r="I230" s="518">
        <f t="shared" ca="1" si="24"/>
        <v>60880.41306249216</v>
      </c>
      <c r="J230" s="530">
        <f t="shared" ca="1" si="26"/>
        <v>1500422.463617983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1435109.6728123659</v>
      </c>
      <c r="D231" s="516">
        <f t="shared" ca="1" si="20"/>
        <v>883503.78045231628</v>
      </c>
      <c r="E231" s="516">
        <f t="shared" ca="1" si="21"/>
        <v>551605.89236004965</v>
      </c>
      <c r="F231" s="516">
        <f t="shared" ca="1" si="22"/>
        <v>162556784.34499064</v>
      </c>
      <c r="G231" s="517">
        <v>50687</v>
      </c>
      <c r="H231" s="516">
        <f t="shared" ca="1" si="23"/>
        <v>4417.5189022615814</v>
      </c>
      <c r="I231" s="518">
        <f t="shared" ca="1" si="24"/>
        <v>58719.02048544625</v>
      </c>
      <c r="J231" s="530">
        <f t="shared" ca="1" si="26"/>
        <v>1498246.2122000738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1435109.6728123659</v>
      </c>
      <c r="D232" s="516">
        <f t="shared" ca="1" si="20"/>
        <v>880515.91520203266</v>
      </c>
      <c r="E232" s="516">
        <f t="shared" ca="1" si="21"/>
        <v>554593.75761033327</v>
      </c>
      <c r="F232" s="516">
        <f t="shared" ca="1" si="22"/>
        <v>162002190.58738032</v>
      </c>
      <c r="G232" s="517">
        <v>50718</v>
      </c>
      <c r="H232" s="516">
        <f t="shared" ca="1" si="23"/>
        <v>4402.5795760101637</v>
      </c>
      <c r="I232" s="518">
        <f t="shared" ca="1" si="24"/>
        <v>60471.123776336513</v>
      </c>
      <c r="J232" s="530">
        <f t="shared" ca="1" si="26"/>
        <v>1499983.3761647125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1435109.6728123659</v>
      </c>
      <c r="D233" s="516">
        <f t="shared" ca="1" si="20"/>
        <v>877511.86568164348</v>
      </c>
      <c r="E233" s="516">
        <f t="shared" ca="1" si="21"/>
        <v>557597.80713072245</v>
      </c>
      <c r="F233" s="516">
        <f t="shared" ca="1" si="22"/>
        <v>161444592.7802496</v>
      </c>
      <c r="G233" s="517">
        <v>50748</v>
      </c>
      <c r="H233" s="516">
        <f t="shared" ca="1" si="23"/>
        <v>4387.559328408217</v>
      </c>
      <c r="I233" s="518">
        <f t="shared" ca="1" si="24"/>
        <v>58320.788611456905</v>
      </c>
      <c r="J233" s="530">
        <f t="shared" ca="1" si="26"/>
        <v>1497818.0207522311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1435109.6728123659</v>
      </c>
      <c r="D234" s="516">
        <f t="shared" ca="1" si="20"/>
        <v>874491.54422635201</v>
      </c>
      <c r="E234" s="516">
        <f t="shared" ca="1" si="21"/>
        <v>560618.12858601392</v>
      </c>
      <c r="F234" s="516">
        <f t="shared" ca="1" si="22"/>
        <v>160883974.65166357</v>
      </c>
      <c r="G234" s="517">
        <v>50779</v>
      </c>
      <c r="H234" s="516">
        <f t="shared" ca="1" si="23"/>
        <v>4372.4577211317601</v>
      </c>
      <c r="I234" s="518">
        <f t="shared" ca="1" si="24"/>
        <v>60057.388514252845</v>
      </c>
      <c r="J234" s="530">
        <f t="shared" ca="1" si="26"/>
        <v>1499539.5190477506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1435109.6728123659</v>
      </c>
      <c r="D235" s="516">
        <f t="shared" ca="1" si="20"/>
        <v>871454.86269651109</v>
      </c>
      <c r="E235" s="516">
        <f t="shared" ca="1" si="21"/>
        <v>563654.81011585484</v>
      </c>
      <c r="F235" s="516">
        <f t="shared" ca="1" si="22"/>
        <v>160320319.84154773</v>
      </c>
      <c r="G235" s="517">
        <v>50810</v>
      </c>
      <c r="H235" s="516">
        <f t="shared" ca="1" si="23"/>
        <v>4357.274313482555</v>
      </c>
      <c r="I235" s="518">
        <f t="shared" ca="1" si="24"/>
        <v>59848.83857041884</v>
      </c>
      <c r="J235" s="530">
        <f t="shared" ca="1" si="26"/>
        <v>1499315.7856962672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1435109.6728123659</v>
      </c>
      <c r="D236" s="516">
        <f t="shared" ca="1" si="20"/>
        <v>868401.73247505026</v>
      </c>
      <c r="E236" s="516">
        <f t="shared" ca="1" si="21"/>
        <v>566707.94033731567</v>
      </c>
      <c r="F236" s="516">
        <f t="shared" ca="1" si="22"/>
        <v>159753611.9012104</v>
      </c>
      <c r="G236" s="517">
        <v>50838</v>
      </c>
      <c r="H236" s="516">
        <f t="shared" ca="1" si="23"/>
        <v>4342.0086623752513</v>
      </c>
      <c r="I236" s="518">
        <f t="shared" ca="1" si="24"/>
        <v>53867.62746676003</v>
      </c>
      <c r="J236" s="530">
        <f t="shared" ca="1" si="26"/>
        <v>1493319.3089415012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1435109.6728123659</v>
      </c>
      <c r="D237" s="516">
        <f t="shared" ca="1" si="20"/>
        <v>865332.0644648897</v>
      </c>
      <c r="E237" s="516">
        <f t="shared" ca="1" si="21"/>
        <v>569777.60834747623</v>
      </c>
      <c r="F237" s="516">
        <f t="shared" ca="1" si="22"/>
        <v>159183834.29286292</v>
      </c>
      <c r="G237" s="517">
        <v>50869</v>
      </c>
      <c r="H237" s="516">
        <f t="shared" ca="1" si="23"/>
        <v>4326.6603223244483</v>
      </c>
      <c r="I237" s="518">
        <f t="shared" ca="1" si="24"/>
        <v>59428.343627250259</v>
      </c>
      <c r="J237" s="530">
        <f t="shared" ca="1" si="26"/>
        <v>1498864.6767619406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1435109.6728123659</v>
      </c>
      <c r="D238" s="516">
        <f t="shared" ca="1" si="20"/>
        <v>862245.76908634091</v>
      </c>
      <c r="E238" s="516">
        <f t="shared" ca="1" si="21"/>
        <v>572863.90372602502</v>
      </c>
      <c r="F238" s="516">
        <f t="shared" ca="1" si="22"/>
        <v>158610970.38913691</v>
      </c>
      <c r="G238" s="517">
        <v>50899</v>
      </c>
      <c r="H238" s="516">
        <f t="shared" ca="1" si="23"/>
        <v>4311.2288454317049</v>
      </c>
      <c r="I238" s="518">
        <f t="shared" ca="1" si="24"/>
        <v>57306.18034543065</v>
      </c>
      <c r="J238" s="530">
        <f t="shared" ca="1" si="26"/>
        <v>1496727.0820032284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1435109.6728123659</v>
      </c>
      <c r="D239" s="516">
        <f t="shared" ca="1" si="20"/>
        <v>859142.75627449166</v>
      </c>
      <c r="E239" s="516">
        <f t="shared" ca="1" si="21"/>
        <v>575966.91653787426</v>
      </c>
      <c r="F239" s="516">
        <f t="shared" ca="1" si="22"/>
        <v>158035003.47259903</v>
      </c>
      <c r="G239" s="517">
        <v>50930</v>
      </c>
      <c r="H239" s="516">
        <f t="shared" ca="1" si="23"/>
        <v>4295.7137813724585</v>
      </c>
      <c r="I239" s="518">
        <f t="shared" ca="1" si="24"/>
        <v>59003.280984758923</v>
      </c>
      <c r="J239" s="530">
        <f t="shared" ca="1" si="26"/>
        <v>1498408.6675784972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1435109.6728123659</v>
      </c>
      <c r="D240" s="516">
        <f t="shared" ref="D240:D303" ca="1" si="28">+F239*(($H$6/100)/$H$9)</f>
        <v>856022.93547657807</v>
      </c>
      <c r="E240" s="516">
        <f t="shared" ref="E240:E303" ca="1" si="29">+C240-D240</f>
        <v>579086.73733578785</v>
      </c>
      <c r="F240" s="516">
        <f t="shared" ref="F240:F303" ca="1" si="30">IF(F239&lt;1,0,+F239-E240)</f>
        <v>157455916.73526323</v>
      </c>
      <c r="G240" s="517">
        <v>50960</v>
      </c>
      <c r="H240" s="516">
        <f t="shared" ref="H240:H303" ca="1" si="31">+D240*$H$7/100</f>
        <v>4280.1146773828905</v>
      </c>
      <c r="I240" s="518">
        <f t="shared" ref="I240:I303" ca="1" si="32">+F239*$R$41*O240</f>
        <v>56892.601250135645</v>
      </c>
      <c r="J240" s="530">
        <f t="shared" ca="1" si="26"/>
        <v>1496282.3887398844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1435109.6728123659</v>
      </c>
      <c r="D241" s="516">
        <f t="shared" ca="1" si="28"/>
        <v>852886.21564934251</v>
      </c>
      <c r="E241" s="516">
        <f t="shared" ca="1" si="29"/>
        <v>582223.45716302341</v>
      </c>
      <c r="F241" s="516">
        <f t="shared" ca="1" si="30"/>
        <v>156873693.27810019</v>
      </c>
      <c r="G241" s="517">
        <v>50991</v>
      </c>
      <c r="H241" s="516">
        <f t="shared" ca="1" si="31"/>
        <v>4264.4310782467128</v>
      </c>
      <c r="I241" s="518">
        <f t="shared" ca="1" si="32"/>
        <v>58573.601025517914</v>
      </c>
      <c r="J241" s="530">
        <f t="shared" ref="J241:J304" ca="1" si="34">+C241+H241+I241</f>
        <v>1497947.7049161308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1435109.6728123659</v>
      </c>
      <c r="D242" s="516">
        <f t="shared" ca="1" si="28"/>
        <v>849732.50525637611</v>
      </c>
      <c r="E242" s="516">
        <f t="shared" ca="1" si="29"/>
        <v>585377.16755598981</v>
      </c>
      <c r="F242" s="516">
        <f t="shared" ca="1" si="30"/>
        <v>156288316.1105442</v>
      </c>
      <c r="G242" s="517">
        <v>51022</v>
      </c>
      <c r="H242" s="516">
        <f t="shared" ca="1" si="31"/>
        <v>4248.6625262818807</v>
      </c>
      <c r="I242" s="518">
        <f t="shared" ca="1" si="32"/>
        <v>58357.013899453268</v>
      </c>
      <c r="J242" s="530">
        <f t="shared" ca="1" si="34"/>
        <v>1497715.3492381009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1435109.6728123659</v>
      </c>
      <c r="D243" s="516">
        <f t="shared" ca="1" si="28"/>
        <v>846561.71226544783</v>
      </c>
      <c r="E243" s="516">
        <f t="shared" ca="1" si="29"/>
        <v>588547.9605469181</v>
      </c>
      <c r="F243" s="516">
        <f t="shared" ca="1" si="30"/>
        <v>155699768.14999729</v>
      </c>
      <c r="G243" s="517">
        <v>51052</v>
      </c>
      <c r="H243" s="516">
        <f t="shared" ca="1" si="31"/>
        <v>4232.8085613272387</v>
      </c>
      <c r="I243" s="518">
        <f t="shared" ca="1" si="32"/>
        <v>56263.793799795909</v>
      </c>
      <c r="J243" s="530">
        <f t="shared" ca="1" si="34"/>
        <v>1495606.275173489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1435109.6728123659</v>
      </c>
      <c r="D244" s="516">
        <f t="shared" ca="1" si="28"/>
        <v>843373.74414581875</v>
      </c>
      <c r="E244" s="516">
        <f t="shared" ca="1" si="29"/>
        <v>591735.92866654717</v>
      </c>
      <c r="F244" s="516">
        <f t="shared" ca="1" si="30"/>
        <v>155108032.22133073</v>
      </c>
      <c r="G244" s="517">
        <v>51083</v>
      </c>
      <c r="H244" s="516">
        <f t="shared" ca="1" si="31"/>
        <v>4216.8687207290941</v>
      </c>
      <c r="I244" s="518">
        <f t="shared" ca="1" si="32"/>
        <v>57920.313751798989</v>
      </c>
      <c r="J244" s="530">
        <f t="shared" ca="1" si="34"/>
        <v>1497246.8552848941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1435109.6728123659</v>
      </c>
      <c r="D245" s="516">
        <f t="shared" ca="1" si="28"/>
        <v>840168.5078655415</v>
      </c>
      <c r="E245" s="516">
        <f t="shared" ca="1" si="29"/>
        <v>594941.16494682443</v>
      </c>
      <c r="F245" s="516">
        <f t="shared" ca="1" si="30"/>
        <v>154513091.05638391</v>
      </c>
      <c r="G245" s="517">
        <v>51113</v>
      </c>
      <c r="H245" s="516">
        <f t="shared" ca="1" si="31"/>
        <v>4200.8425393277075</v>
      </c>
      <c r="I245" s="518">
        <f t="shared" ca="1" si="32"/>
        <v>55838.891599679053</v>
      </c>
      <c r="J245" s="530">
        <f t="shared" ca="1" si="34"/>
        <v>1495149.4069513727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1435109.6728123659</v>
      </c>
      <c r="D246" s="516">
        <f t="shared" ca="1" si="28"/>
        <v>836945.90988874622</v>
      </c>
      <c r="E246" s="516">
        <f t="shared" ca="1" si="29"/>
        <v>598163.76292361971</v>
      </c>
      <c r="F246" s="516">
        <f t="shared" ca="1" si="30"/>
        <v>153914927.29346028</v>
      </c>
      <c r="G246" s="517">
        <v>51144</v>
      </c>
      <c r="H246" s="516">
        <f t="shared" ca="1" si="31"/>
        <v>4184.7295494437312</v>
      </c>
      <c r="I246" s="518">
        <f t="shared" ca="1" si="32"/>
        <v>57478.869872974807</v>
      </c>
      <c r="J246" s="530">
        <f t="shared" ca="1" si="34"/>
        <v>1496773.2722347844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1435109.6728123659</v>
      </c>
      <c r="D247" s="516">
        <f t="shared" ca="1" si="28"/>
        <v>833705.85617290984</v>
      </c>
      <c r="E247" s="516">
        <f t="shared" ca="1" si="29"/>
        <v>601403.81663945608</v>
      </c>
      <c r="F247" s="516">
        <f t="shared" ca="1" si="30"/>
        <v>153313523.47682083</v>
      </c>
      <c r="G247" s="517">
        <v>51175</v>
      </c>
      <c r="H247" s="516">
        <f t="shared" ca="1" si="31"/>
        <v>4168.529280864549</v>
      </c>
      <c r="I247" s="518">
        <f t="shared" ca="1" si="32"/>
        <v>57256.352953167217</v>
      </c>
      <c r="J247" s="530">
        <f t="shared" ca="1" si="34"/>
        <v>1496534.5550463977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1435109.6728123659</v>
      </c>
      <c r="D248" s="516">
        <f t="shared" ca="1" si="28"/>
        <v>830448.25216611288</v>
      </c>
      <c r="E248" s="516">
        <f t="shared" ca="1" si="29"/>
        <v>604661.42064625304</v>
      </c>
      <c r="F248" s="516">
        <f t="shared" ca="1" si="30"/>
        <v>152708862.05617458</v>
      </c>
      <c r="G248" s="517">
        <v>51204</v>
      </c>
      <c r="H248" s="516">
        <f t="shared" ca="1" si="31"/>
        <v>4152.241260830564</v>
      </c>
      <c r="I248" s="518">
        <f t="shared" ca="1" si="32"/>
        <v>53353.106169933635</v>
      </c>
      <c r="J248" s="530">
        <f t="shared" ca="1" si="34"/>
        <v>1492615.0202431302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1435109.6728123659</v>
      </c>
      <c r="D249" s="516">
        <f t="shared" ca="1" si="28"/>
        <v>827173.00280427898</v>
      </c>
      <c r="E249" s="516">
        <f t="shared" ca="1" si="29"/>
        <v>607936.67000808695</v>
      </c>
      <c r="F249" s="516">
        <f t="shared" ca="1" si="30"/>
        <v>152100925.38616648</v>
      </c>
      <c r="G249" s="517">
        <v>51235</v>
      </c>
      <c r="H249" s="516">
        <f t="shared" ca="1" si="31"/>
        <v>4135.8650140213949</v>
      </c>
      <c r="I249" s="518">
        <f t="shared" ca="1" si="32"/>
        <v>56807.696684896931</v>
      </c>
      <c r="J249" s="530">
        <f t="shared" ca="1" si="34"/>
        <v>1496053.2345112842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1435109.6728123659</v>
      </c>
      <c r="D250" s="516">
        <f t="shared" ca="1" si="28"/>
        <v>823880.01250840176</v>
      </c>
      <c r="E250" s="516">
        <f t="shared" ca="1" si="29"/>
        <v>611229.66030396416</v>
      </c>
      <c r="F250" s="516">
        <f t="shared" ca="1" si="30"/>
        <v>151489695.72586253</v>
      </c>
      <c r="G250" s="517">
        <v>51265</v>
      </c>
      <c r="H250" s="516">
        <f t="shared" ca="1" si="31"/>
        <v>4119.4000625420085</v>
      </c>
      <c r="I250" s="518">
        <f t="shared" ca="1" si="32"/>
        <v>54756.333139019931</v>
      </c>
      <c r="J250" s="530">
        <f t="shared" ca="1" si="34"/>
        <v>1493985.4060139279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1435109.6728123659</v>
      </c>
      <c r="D251" s="516">
        <f t="shared" ca="1" si="28"/>
        <v>820569.18518175546</v>
      </c>
      <c r="E251" s="516">
        <f t="shared" ca="1" si="29"/>
        <v>614540.48763061047</v>
      </c>
      <c r="F251" s="516">
        <f t="shared" ca="1" si="30"/>
        <v>150875155.23823193</v>
      </c>
      <c r="G251" s="517">
        <v>51296</v>
      </c>
      <c r="H251" s="516">
        <f t="shared" ca="1" si="31"/>
        <v>4102.8459259087776</v>
      </c>
      <c r="I251" s="518">
        <f t="shared" ca="1" si="32"/>
        <v>56354.166810020855</v>
      </c>
      <c r="J251" s="530">
        <f t="shared" ca="1" si="34"/>
        <v>1495566.6855482955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1435109.6728123659</v>
      </c>
      <c r="D252" s="516">
        <f t="shared" ca="1" si="28"/>
        <v>817240.42420708959</v>
      </c>
      <c r="E252" s="516">
        <f t="shared" ca="1" si="29"/>
        <v>617869.24860527634</v>
      </c>
      <c r="F252" s="516">
        <f t="shared" ca="1" si="30"/>
        <v>150257285.98962665</v>
      </c>
      <c r="G252" s="517">
        <v>51326</v>
      </c>
      <c r="H252" s="516">
        <f t="shared" ca="1" si="31"/>
        <v>4086.2021210354478</v>
      </c>
      <c r="I252" s="518">
        <f t="shared" ca="1" si="32"/>
        <v>54315.05588576349</v>
      </c>
      <c r="J252" s="530">
        <f t="shared" ca="1" si="34"/>
        <v>1493510.930819165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1435109.6728123659</v>
      </c>
      <c r="D253" s="516">
        <f t="shared" ca="1" si="28"/>
        <v>813893.63244381105</v>
      </c>
      <c r="E253" s="516">
        <f t="shared" ca="1" si="29"/>
        <v>621216.04036855488</v>
      </c>
      <c r="F253" s="516">
        <f t="shared" ca="1" si="30"/>
        <v>149636069.94925809</v>
      </c>
      <c r="G253" s="517">
        <v>51357</v>
      </c>
      <c r="H253" s="516">
        <f t="shared" ca="1" si="31"/>
        <v>4069.4681622190551</v>
      </c>
      <c r="I253" s="518">
        <f t="shared" ca="1" si="32"/>
        <v>55895.710388141102</v>
      </c>
      <c r="J253" s="530">
        <f t="shared" ca="1" si="34"/>
        <v>1495074.8513627262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1435109.6728123659</v>
      </c>
      <c r="D254" s="516">
        <f t="shared" ca="1" si="28"/>
        <v>810528.71222514799</v>
      </c>
      <c r="E254" s="516">
        <f t="shared" ca="1" si="29"/>
        <v>624580.96058721794</v>
      </c>
      <c r="F254" s="516">
        <f t="shared" ca="1" si="30"/>
        <v>149011488.98867089</v>
      </c>
      <c r="G254" s="517">
        <v>51388</v>
      </c>
      <c r="H254" s="516">
        <f t="shared" ca="1" si="31"/>
        <v>4052.6435611257398</v>
      </c>
      <c r="I254" s="518">
        <f t="shared" ca="1" si="32"/>
        <v>55664.618021124006</v>
      </c>
      <c r="J254" s="530">
        <f t="shared" ca="1" si="34"/>
        <v>1494826.9343946157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1435109.6728123659</v>
      </c>
      <c r="D255" s="516">
        <f t="shared" ca="1" si="28"/>
        <v>807145.56535530067</v>
      </c>
      <c r="E255" s="516">
        <f t="shared" ca="1" si="29"/>
        <v>627964.10745706526</v>
      </c>
      <c r="F255" s="516">
        <f t="shared" ca="1" si="30"/>
        <v>148383524.88121381</v>
      </c>
      <c r="G255" s="517">
        <v>51418</v>
      </c>
      <c r="H255" s="516">
        <f t="shared" ca="1" si="31"/>
        <v>4035.7278267765032</v>
      </c>
      <c r="I255" s="518">
        <f t="shared" ca="1" si="32"/>
        <v>53644.13603592151</v>
      </c>
      <c r="J255" s="530">
        <f t="shared" ca="1" si="34"/>
        <v>1492789.5366750639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1435109.6728123659</v>
      </c>
      <c r="D256" s="516">
        <f t="shared" ca="1" si="28"/>
        <v>803744.09310657484</v>
      </c>
      <c r="E256" s="516">
        <f t="shared" ca="1" si="29"/>
        <v>631365.57970579108</v>
      </c>
      <c r="F256" s="516">
        <f t="shared" ca="1" si="30"/>
        <v>147752159.30150801</v>
      </c>
      <c r="G256" s="517">
        <v>51449</v>
      </c>
      <c r="H256" s="516">
        <f t="shared" ca="1" si="31"/>
        <v>4018.7204655328742</v>
      </c>
      <c r="I256" s="518">
        <f t="shared" ca="1" si="32"/>
        <v>55198.671255811532</v>
      </c>
      <c r="J256" s="530">
        <f t="shared" ca="1" si="34"/>
        <v>1494327.0645337105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1435109.6728123659</v>
      </c>
      <c r="D257" s="516">
        <f t="shared" ca="1" si="28"/>
        <v>800324.19621650176</v>
      </c>
      <c r="E257" s="516">
        <f t="shared" ca="1" si="29"/>
        <v>634785.47659586417</v>
      </c>
      <c r="F257" s="516">
        <f t="shared" ca="1" si="30"/>
        <v>147117373.82491213</v>
      </c>
      <c r="G257" s="517">
        <v>51479</v>
      </c>
      <c r="H257" s="516">
        <f t="shared" ca="1" si="31"/>
        <v>4001.6209810825089</v>
      </c>
      <c r="I257" s="518">
        <f t="shared" ca="1" si="32"/>
        <v>53190.777348542877</v>
      </c>
      <c r="J257" s="530">
        <f t="shared" ca="1" si="34"/>
        <v>1492302.0711419913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1435109.6728123659</v>
      </c>
      <c r="D258" s="516">
        <f t="shared" ca="1" si="28"/>
        <v>796885.77488494071</v>
      </c>
      <c r="E258" s="516">
        <f t="shared" ca="1" si="29"/>
        <v>638223.89792742522</v>
      </c>
      <c r="F258" s="516">
        <f t="shared" ca="1" si="30"/>
        <v>146479149.9269847</v>
      </c>
      <c r="G258" s="517">
        <v>51510</v>
      </c>
      <c r="H258" s="516">
        <f t="shared" ca="1" si="31"/>
        <v>3984.4288744247037</v>
      </c>
      <c r="I258" s="518">
        <f t="shared" ca="1" si="32"/>
        <v>54727.663062867308</v>
      </c>
      <c r="J258" s="530">
        <f t="shared" ca="1" si="34"/>
        <v>1493821.7647496578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1435109.6728123659</v>
      </c>
      <c r="D259" s="516">
        <f t="shared" ca="1" si="28"/>
        <v>793428.72877116711</v>
      </c>
      <c r="E259" s="516">
        <f t="shared" ca="1" si="29"/>
        <v>641680.94404119882</v>
      </c>
      <c r="F259" s="516">
        <f t="shared" ca="1" si="30"/>
        <v>145837468.98294351</v>
      </c>
      <c r="G259" s="517">
        <v>51541</v>
      </c>
      <c r="H259" s="516">
        <f t="shared" ca="1" si="31"/>
        <v>3967.1436438558358</v>
      </c>
      <c r="I259" s="518">
        <f t="shared" ca="1" si="32"/>
        <v>54490.243772838301</v>
      </c>
      <c r="J259" s="530">
        <f t="shared" ca="1" si="34"/>
        <v>1493567.06022906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1435109.6728123659</v>
      </c>
      <c r="D260" s="516">
        <f t="shared" ca="1" si="28"/>
        <v>789952.95699094399</v>
      </c>
      <c r="E260" s="516">
        <f t="shared" ca="1" si="29"/>
        <v>645156.71582142194</v>
      </c>
      <c r="F260" s="516">
        <f t="shared" ca="1" si="30"/>
        <v>145192312.26712209</v>
      </c>
      <c r="G260" s="517">
        <v>51569</v>
      </c>
      <c r="H260" s="516">
        <f t="shared" ca="1" si="31"/>
        <v>3949.7647849547197</v>
      </c>
      <c r="I260" s="518">
        <f t="shared" ca="1" si="32"/>
        <v>49001.389578269009</v>
      </c>
      <c r="J260" s="530">
        <f t="shared" ca="1" si="34"/>
        <v>1488060.8271755897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1435109.6728123659</v>
      </c>
      <c r="D261" s="516">
        <f t="shared" ca="1" si="28"/>
        <v>786458.35811357806</v>
      </c>
      <c r="E261" s="516">
        <f t="shared" ca="1" si="29"/>
        <v>648651.31469878787</v>
      </c>
      <c r="F261" s="516">
        <f t="shared" ca="1" si="30"/>
        <v>144543660.9524233</v>
      </c>
      <c r="G261" s="517">
        <v>51600</v>
      </c>
      <c r="H261" s="516">
        <f t="shared" ca="1" si="31"/>
        <v>3932.2917905678901</v>
      </c>
      <c r="I261" s="518">
        <f t="shared" ca="1" si="32"/>
        <v>54011.540163369413</v>
      </c>
      <c r="J261" s="530">
        <f t="shared" ca="1" si="34"/>
        <v>1493053.5047663031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1435109.6728123659</v>
      </c>
      <c r="D262" s="516">
        <f t="shared" ca="1" si="28"/>
        <v>782944.83015895961</v>
      </c>
      <c r="E262" s="516">
        <f t="shared" ca="1" si="29"/>
        <v>652164.84265340632</v>
      </c>
      <c r="F262" s="516">
        <f t="shared" ca="1" si="30"/>
        <v>143891496.10976991</v>
      </c>
      <c r="G262" s="517">
        <v>51630</v>
      </c>
      <c r="H262" s="516">
        <f t="shared" ca="1" si="31"/>
        <v>3914.7241507947979</v>
      </c>
      <c r="I262" s="518">
        <f t="shared" ca="1" si="32"/>
        <v>52035.717942872383</v>
      </c>
      <c r="J262" s="530">
        <f t="shared" ca="1" si="34"/>
        <v>1491060.114906033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1435109.6728123659</v>
      </c>
      <c r="D263" s="516">
        <f t="shared" ca="1" si="28"/>
        <v>779412.27059458708</v>
      </c>
      <c r="E263" s="516">
        <f t="shared" ca="1" si="29"/>
        <v>655697.40221777884</v>
      </c>
      <c r="F263" s="516">
        <f t="shared" ca="1" si="30"/>
        <v>143235798.70755213</v>
      </c>
      <c r="G263" s="517">
        <v>51661</v>
      </c>
      <c r="H263" s="516">
        <f t="shared" ca="1" si="31"/>
        <v>3897.0613529729353</v>
      </c>
      <c r="I263" s="518">
        <f t="shared" ca="1" si="32"/>
        <v>53527.636552834396</v>
      </c>
      <c r="J263" s="530">
        <f t="shared" ca="1" si="34"/>
        <v>1492534.3707181732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1435109.6728123659</v>
      </c>
      <c r="D264" s="516">
        <f t="shared" ca="1" si="28"/>
        <v>775860.57633257413</v>
      </c>
      <c r="E264" s="516">
        <f t="shared" ca="1" si="29"/>
        <v>659249.0964797918</v>
      </c>
      <c r="F264" s="516">
        <f t="shared" ca="1" si="30"/>
        <v>142576549.61107233</v>
      </c>
      <c r="G264" s="517">
        <v>51691</v>
      </c>
      <c r="H264" s="516">
        <f t="shared" ca="1" si="31"/>
        <v>3879.3028816628707</v>
      </c>
      <c r="I264" s="518">
        <f t="shared" ca="1" si="32"/>
        <v>51564.887534718764</v>
      </c>
      <c r="J264" s="530">
        <f t="shared" ca="1" si="34"/>
        <v>1490553.8632287476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1435109.6728123659</v>
      </c>
      <c r="D265" s="516">
        <f t="shared" ca="1" si="28"/>
        <v>772289.64372664178</v>
      </c>
      <c r="E265" s="516">
        <f t="shared" ca="1" si="29"/>
        <v>662820.02908572415</v>
      </c>
      <c r="F265" s="516">
        <f t="shared" ca="1" si="30"/>
        <v>141913729.58198661</v>
      </c>
      <c r="G265" s="517">
        <v>51722</v>
      </c>
      <c r="H265" s="516">
        <f t="shared" ca="1" si="31"/>
        <v>3861.4482186332089</v>
      </c>
      <c r="I265" s="518">
        <f t="shared" ca="1" si="32"/>
        <v>53038.476455318902</v>
      </c>
      <c r="J265" s="530">
        <f t="shared" ca="1" si="34"/>
        <v>1492009.5974863181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1435109.6728123659</v>
      </c>
      <c r="D266" s="516">
        <f t="shared" ca="1" si="28"/>
        <v>768699.36856909411</v>
      </c>
      <c r="E266" s="516">
        <f t="shared" ca="1" si="29"/>
        <v>666410.30424327182</v>
      </c>
      <c r="F266" s="516">
        <f t="shared" ca="1" si="30"/>
        <v>141247319.27774334</v>
      </c>
      <c r="G266" s="517">
        <v>51753</v>
      </c>
      <c r="H266" s="516">
        <f t="shared" ca="1" si="31"/>
        <v>3843.4968428454704</v>
      </c>
      <c r="I266" s="518">
        <f t="shared" ca="1" si="32"/>
        <v>52791.907404499012</v>
      </c>
      <c r="J266" s="530">
        <f t="shared" ca="1" si="34"/>
        <v>1491745.0770597104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1435109.6728123659</v>
      </c>
      <c r="D267" s="516">
        <f t="shared" ca="1" si="28"/>
        <v>765089.6460877764</v>
      </c>
      <c r="E267" s="516">
        <f t="shared" ca="1" si="29"/>
        <v>670020.02672458952</v>
      </c>
      <c r="F267" s="516">
        <f t="shared" ca="1" si="30"/>
        <v>140577299.25101876</v>
      </c>
      <c r="G267" s="517">
        <v>51783</v>
      </c>
      <c r="H267" s="516">
        <f t="shared" ca="1" si="31"/>
        <v>3825.4482304388821</v>
      </c>
      <c r="I267" s="518">
        <f t="shared" ca="1" si="32"/>
        <v>50849.034939987592</v>
      </c>
      <c r="J267" s="530">
        <f t="shared" ca="1" si="34"/>
        <v>1489784.1559827924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1435109.6728123659</v>
      </c>
      <c r="D268" s="516">
        <f t="shared" ca="1" si="28"/>
        <v>761460.37094301835</v>
      </c>
      <c r="E268" s="516">
        <f t="shared" ca="1" si="29"/>
        <v>673649.30186934758</v>
      </c>
      <c r="F268" s="516">
        <f t="shared" ca="1" si="30"/>
        <v>139903649.94914943</v>
      </c>
      <c r="G268" s="517">
        <v>51814</v>
      </c>
      <c r="H268" s="516">
        <f t="shared" ca="1" si="31"/>
        <v>3807.3018547150918</v>
      </c>
      <c r="I268" s="518">
        <f t="shared" ca="1" si="32"/>
        <v>52294.755321378972</v>
      </c>
      <c r="J268" s="530">
        <f t="shared" ca="1" si="34"/>
        <v>1491211.72998846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1435109.6728123659</v>
      </c>
      <c r="D269" s="516">
        <f t="shared" ca="1" si="28"/>
        <v>757811.43722455949</v>
      </c>
      <c r="E269" s="516">
        <f t="shared" ca="1" si="29"/>
        <v>677298.23558780644</v>
      </c>
      <c r="F269" s="516">
        <f t="shared" ca="1" si="30"/>
        <v>139226351.71356162</v>
      </c>
      <c r="G269" s="517">
        <v>51844</v>
      </c>
      <c r="H269" s="516">
        <f t="shared" ca="1" si="31"/>
        <v>3789.0571861227972</v>
      </c>
      <c r="I269" s="518">
        <f t="shared" ca="1" si="32"/>
        <v>50365.313981693791</v>
      </c>
      <c r="J269" s="530">
        <f t="shared" ca="1" si="34"/>
        <v>1489264.0439801824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1435109.6728123659</v>
      </c>
      <c r="D270" s="516">
        <f t="shared" ca="1" si="28"/>
        <v>754142.73844845884</v>
      </c>
      <c r="E270" s="516">
        <f t="shared" ca="1" si="29"/>
        <v>680966.93436390709</v>
      </c>
      <c r="F270" s="516">
        <f t="shared" ca="1" si="30"/>
        <v>138545384.77919772</v>
      </c>
      <c r="G270" s="517">
        <v>51875</v>
      </c>
      <c r="H270" s="516">
        <f t="shared" ca="1" si="31"/>
        <v>3770.7136922422942</v>
      </c>
      <c r="I270" s="518">
        <f t="shared" ca="1" si="32"/>
        <v>51792.202837444922</v>
      </c>
      <c r="J270" s="530">
        <f t="shared" ca="1" si="34"/>
        <v>1490672.589342053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1435109.6728123659</v>
      </c>
      <c r="D271" s="516">
        <f t="shared" ca="1" si="28"/>
        <v>750454.1675539877</v>
      </c>
      <c r="E271" s="516">
        <f t="shared" ca="1" si="29"/>
        <v>684655.50525837822</v>
      </c>
      <c r="F271" s="516">
        <f t="shared" ca="1" si="30"/>
        <v>137860729.27393934</v>
      </c>
      <c r="G271" s="517">
        <v>51906</v>
      </c>
      <c r="H271" s="516">
        <f t="shared" ca="1" si="31"/>
        <v>3752.2708377699387</v>
      </c>
      <c r="I271" s="518">
        <f t="shared" ca="1" si="32"/>
        <v>51538.883137861543</v>
      </c>
      <c r="J271" s="530">
        <f t="shared" ca="1" si="34"/>
        <v>1490400.8267879973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1435109.6728123659</v>
      </c>
      <c r="D272" s="516">
        <f t="shared" ca="1" si="28"/>
        <v>746745.6169005048</v>
      </c>
      <c r="E272" s="516">
        <f t="shared" ca="1" si="29"/>
        <v>688364.05591186113</v>
      </c>
      <c r="F272" s="516">
        <f t="shared" ca="1" si="30"/>
        <v>137172365.21802747</v>
      </c>
      <c r="G272" s="517">
        <v>51934</v>
      </c>
      <c r="H272" s="516">
        <f t="shared" ca="1" si="31"/>
        <v>3733.7280845025239</v>
      </c>
      <c r="I272" s="518">
        <f t="shared" ca="1" si="32"/>
        <v>46321.205036043611</v>
      </c>
      <c r="J272" s="530">
        <f t="shared" ca="1" si="34"/>
        <v>1485164.6059329121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1435109.6728123659</v>
      </c>
      <c r="D273" s="516">
        <f t="shared" ca="1" si="28"/>
        <v>743016.97826431552</v>
      </c>
      <c r="E273" s="516">
        <f t="shared" ca="1" si="29"/>
        <v>692092.69454805041</v>
      </c>
      <c r="F273" s="516">
        <f t="shared" ca="1" si="30"/>
        <v>136480272.52347943</v>
      </c>
      <c r="G273" s="517">
        <v>51965</v>
      </c>
      <c r="H273" s="516">
        <f t="shared" ca="1" si="31"/>
        <v>3715.0848913215777</v>
      </c>
      <c r="I273" s="518">
        <f t="shared" ca="1" si="32"/>
        <v>51028.119861106214</v>
      </c>
      <c r="J273" s="530">
        <f t="shared" ca="1" si="34"/>
        <v>1489852.8775647937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1435109.6728123659</v>
      </c>
      <c r="D274" s="516">
        <f t="shared" ca="1" si="28"/>
        <v>739268.14283551357</v>
      </c>
      <c r="E274" s="516">
        <f t="shared" ca="1" si="29"/>
        <v>695841.52997685235</v>
      </c>
      <c r="F274" s="516">
        <f t="shared" ca="1" si="30"/>
        <v>135784430.99350259</v>
      </c>
      <c r="G274" s="517">
        <v>51995</v>
      </c>
      <c r="H274" s="516">
        <f t="shared" ca="1" si="31"/>
        <v>3696.3407141775679</v>
      </c>
      <c r="I274" s="518">
        <f t="shared" ca="1" si="32"/>
        <v>49132.898108452588</v>
      </c>
      <c r="J274" s="530">
        <f t="shared" ca="1" si="34"/>
        <v>1487938.9116349961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1435109.6728123659</v>
      </c>
      <c r="D275" s="516">
        <f t="shared" ca="1" si="28"/>
        <v>735499.00121480576</v>
      </c>
      <c r="E275" s="516">
        <f t="shared" ca="1" si="29"/>
        <v>699610.67159756017</v>
      </c>
      <c r="F275" s="516">
        <f t="shared" ca="1" si="30"/>
        <v>135084820.32190502</v>
      </c>
      <c r="G275" s="517">
        <v>52026</v>
      </c>
      <c r="H275" s="516">
        <f t="shared" ca="1" si="31"/>
        <v>3677.4950060740289</v>
      </c>
      <c r="I275" s="518">
        <f t="shared" ca="1" si="32"/>
        <v>50511.808329582957</v>
      </c>
      <c r="J275" s="530">
        <f t="shared" ca="1" si="34"/>
        <v>1489298.9761480228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1435109.6728123659</v>
      </c>
      <c r="D276" s="516">
        <f t="shared" ca="1" si="28"/>
        <v>731709.44341031881</v>
      </c>
      <c r="E276" s="516">
        <f t="shared" ca="1" si="29"/>
        <v>703400.22940204712</v>
      </c>
      <c r="F276" s="516">
        <f t="shared" ca="1" si="30"/>
        <v>134381420.09250298</v>
      </c>
      <c r="G276" s="517">
        <v>52056</v>
      </c>
      <c r="H276" s="516">
        <f t="shared" ca="1" si="31"/>
        <v>3658.5472170515941</v>
      </c>
      <c r="I276" s="518">
        <f t="shared" ca="1" si="32"/>
        <v>48630.535315885798</v>
      </c>
      <c r="J276" s="530">
        <f t="shared" ca="1" si="34"/>
        <v>1487398.7553453033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1435109.6728123659</v>
      </c>
      <c r="D277" s="516">
        <f t="shared" ca="1" si="28"/>
        <v>727899.35883439123</v>
      </c>
      <c r="E277" s="516">
        <f t="shared" ca="1" si="29"/>
        <v>707210.3139779747</v>
      </c>
      <c r="F277" s="516">
        <f t="shared" ca="1" si="30"/>
        <v>133674209.77852501</v>
      </c>
      <c r="G277" s="517">
        <v>52087</v>
      </c>
      <c r="H277" s="516">
        <f t="shared" ca="1" si="31"/>
        <v>3639.496794171956</v>
      </c>
      <c r="I277" s="518">
        <f t="shared" ca="1" si="32"/>
        <v>49989.888274411103</v>
      </c>
      <c r="J277" s="530">
        <f t="shared" ca="1" si="34"/>
        <v>1488739.057880949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1435109.6728123659</v>
      </c>
      <c r="D278" s="516">
        <f t="shared" ca="1" si="28"/>
        <v>724068.63630034379</v>
      </c>
      <c r="E278" s="516">
        <f t="shared" ca="1" si="29"/>
        <v>711041.03651202214</v>
      </c>
      <c r="F278" s="516">
        <f t="shared" ca="1" si="30"/>
        <v>132963168.74201299</v>
      </c>
      <c r="G278" s="517">
        <v>52118</v>
      </c>
      <c r="H278" s="516">
        <f t="shared" ca="1" si="31"/>
        <v>3620.3431815017188</v>
      </c>
      <c r="I278" s="518">
        <f t="shared" ca="1" si="32"/>
        <v>49726.806037611299</v>
      </c>
      <c r="J278" s="530">
        <f t="shared" ca="1" si="34"/>
        <v>1488456.8220314789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1435109.6728123659</v>
      </c>
      <c r="D279" s="516">
        <f t="shared" ca="1" si="28"/>
        <v>720217.16401923704</v>
      </c>
      <c r="E279" s="516">
        <f t="shared" ca="1" si="29"/>
        <v>714892.50879312889</v>
      </c>
      <c r="F279" s="516">
        <f t="shared" ca="1" si="30"/>
        <v>132248276.23321986</v>
      </c>
      <c r="G279" s="517">
        <v>52148</v>
      </c>
      <c r="H279" s="516">
        <f t="shared" ca="1" si="31"/>
        <v>3601.0858200961852</v>
      </c>
      <c r="I279" s="518">
        <f t="shared" ca="1" si="32"/>
        <v>47866.74074712467</v>
      </c>
      <c r="J279" s="530">
        <f t="shared" ca="1" si="34"/>
        <v>1486577.4993795867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1435109.6728123659</v>
      </c>
      <c r="D280" s="516">
        <f t="shared" ca="1" si="28"/>
        <v>716344.8295966076</v>
      </c>
      <c r="E280" s="516">
        <f t="shared" ca="1" si="29"/>
        <v>718764.84321575833</v>
      </c>
      <c r="F280" s="516">
        <f t="shared" ca="1" si="30"/>
        <v>131529511.3900041</v>
      </c>
      <c r="G280" s="517">
        <v>52179</v>
      </c>
      <c r="H280" s="516">
        <f t="shared" ca="1" si="31"/>
        <v>3581.7241479830382</v>
      </c>
      <c r="I280" s="518">
        <f t="shared" ca="1" si="32"/>
        <v>49196.358758757786</v>
      </c>
      <c r="J280" s="530">
        <f t="shared" ca="1" si="34"/>
        <v>1487887.7557191069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1435109.6728123659</v>
      </c>
      <c r="D281" s="516">
        <f t="shared" ca="1" si="28"/>
        <v>712451.52002918895</v>
      </c>
      <c r="E281" s="516">
        <f t="shared" ca="1" si="29"/>
        <v>722658.15278317698</v>
      </c>
      <c r="F281" s="516">
        <f t="shared" ca="1" si="30"/>
        <v>130806853.23722093</v>
      </c>
      <c r="G281" s="517">
        <v>52209</v>
      </c>
      <c r="H281" s="516">
        <f t="shared" ca="1" si="31"/>
        <v>3562.2576001459447</v>
      </c>
      <c r="I281" s="518">
        <f t="shared" ca="1" si="32"/>
        <v>47350.624100401466</v>
      </c>
      <c r="J281" s="530">
        <f t="shared" ca="1" si="34"/>
        <v>1486022.5545129133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1435109.6728123659</v>
      </c>
      <c r="D282" s="516">
        <f t="shared" ca="1" si="28"/>
        <v>708537.12170161342</v>
      </c>
      <c r="E282" s="516">
        <f t="shared" ca="1" si="29"/>
        <v>726572.55111075251</v>
      </c>
      <c r="F282" s="516">
        <f t="shared" ca="1" si="30"/>
        <v>130080280.68611017</v>
      </c>
      <c r="G282" s="517">
        <v>52240</v>
      </c>
      <c r="H282" s="516">
        <f t="shared" ca="1" si="31"/>
        <v>3542.6856085080672</v>
      </c>
      <c r="I282" s="518">
        <f t="shared" ca="1" si="32"/>
        <v>48660.149404246178</v>
      </c>
      <c r="J282" s="530">
        <f t="shared" ca="1" si="34"/>
        <v>1487312.5078251201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1435109.6728123659</v>
      </c>
      <c r="D283" s="516">
        <f t="shared" ca="1" si="28"/>
        <v>704601.52038309677</v>
      </c>
      <c r="E283" s="516">
        <f t="shared" ca="1" si="29"/>
        <v>730508.15242926916</v>
      </c>
      <c r="F283" s="516">
        <f t="shared" ca="1" si="30"/>
        <v>129349772.5336809</v>
      </c>
      <c r="G283" s="517">
        <v>52271</v>
      </c>
      <c r="H283" s="516">
        <f t="shared" ca="1" si="31"/>
        <v>3523.007601915484</v>
      </c>
      <c r="I283" s="518">
        <f t="shared" ca="1" si="32"/>
        <v>48389.86441523298</v>
      </c>
      <c r="J283" s="530">
        <f t="shared" ca="1" si="34"/>
        <v>1487022.5448295143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1435109.6728123659</v>
      </c>
      <c r="D284" s="516">
        <f t="shared" ca="1" si="28"/>
        <v>700644.60122410487</v>
      </c>
      <c r="E284" s="516">
        <f t="shared" ca="1" si="29"/>
        <v>734465.07158826105</v>
      </c>
      <c r="F284" s="516">
        <f t="shared" ca="1" si="30"/>
        <v>128615307.46209264</v>
      </c>
      <c r="G284" s="517">
        <v>52299</v>
      </c>
      <c r="H284" s="516">
        <f t="shared" ca="1" si="31"/>
        <v>3503.2230061205246</v>
      </c>
      <c r="I284" s="518">
        <f t="shared" ca="1" si="32"/>
        <v>43461.523571316779</v>
      </c>
      <c r="J284" s="530">
        <f t="shared" ca="1" si="34"/>
        <v>1482074.4193898032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1435109.6728123659</v>
      </c>
      <c r="D285" s="516">
        <f t="shared" ca="1" si="28"/>
        <v>696666.2487530018</v>
      </c>
      <c r="E285" s="516">
        <f t="shared" ca="1" si="29"/>
        <v>738443.42405936413</v>
      </c>
      <c r="F285" s="516">
        <f t="shared" ca="1" si="30"/>
        <v>127876864.03803328</v>
      </c>
      <c r="G285" s="517">
        <v>52330</v>
      </c>
      <c r="H285" s="516">
        <f t="shared" ca="1" si="31"/>
        <v>3483.3312437650088</v>
      </c>
      <c r="I285" s="518">
        <f t="shared" ca="1" si="32"/>
        <v>47844.894375898461</v>
      </c>
      <c r="J285" s="530">
        <f t="shared" ca="1" si="34"/>
        <v>1486437.8984320294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1435109.6728123659</v>
      </c>
      <c r="D286" s="516">
        <f t="shared" ca="1" si="28"/>
        <v>692666.34687268024</v>
      </c>
      <c r="E286" s="516">
        <f t="shared" ca="1" si="29"/>
        <v>742443.32593968569</v>
      </c>
      <c r="F286" s="516">
        <f t="shared" ca="1" si="30"/>
        <v>127134420.71209359</v>
      </c>
      <c r="G286" s="517">
        <v>52360</v>
      </c>
      <c r="H286" s="516">
        <f t="shared" ca="1" si="31"/>
        <v>3463.3317343634012</v>
      </c>
      <c r="I286" s="518">
        <f t="shared" ca="1" si="32"/>
        <v>46035.671053691971</v>
      </c>
      <c r="J286" s="530">
        <f t="shared" ca="1" si="34"/>
        <v>1484608.6756004214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1435109.6728123659</v>
      </c>
      <c r="D287" s="516">
        <f t="shared" ca="1" si="28"/>
        <v>688644.77885717363</v>
      </c>
      <c r="E287" s="516">
        <f t="shared" ca="1" si="29"/>
        <v>746464.8939551923</v>
      </c>
      <c r="F287" s="516">
        <f t="shared" ca="1" si="30"/>
        <v>126387955.81813841</v>
      </c>
      <c r="G287" s="517">
        <v>52391</v>
      </c>
      <c r="H287" s="516">
        <f t="shared" ca="1" si="31"/>
        <v>3443.223894285868</v>
      </c>
      <c r="I287" s="518">
        <f t="shared" ca="1" si="32"/>
        <v>47294.00450489881</v>
      </c>
      <c r="J287" s="530">
        <f t="shared" ca="1" si="34"/>
        <v>1485846.9012115507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1435109.6728123659</v>
      </c>
      <c r="D288" s="516">
        <f t="shared" ca="1" si="28"/>
        <v>684601.42734824971</v>
      </c>
      <c r="E288" s="516">
        <f t="shared" ca="1" si="29"/>
        <v>750508.24546411622</v>
      </c>
      <c r="F288" s="516">
        <f t="shared" ca="1" si="30"/>
        <v>125637447.57267429</v>
      </c>
      <c r="G288" s="517">
        <v>52421</v>
      </c>
      <c r="H288" s="516">
        <f t="shared" ca="1" si="31"/>
        <v>3423.0071367412484</v>
      </c>
      <c r="I288" s="518">
        <f t="shared" ca="1" si="32"/>
        <v>45499.66409452982</v>
      </c>
      <c r="J288" s="530">
        <f t="shared" ca="1" si="34"/>
        <v>1484032.3440436369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1435109.6728123659</v>
      </c>
      <c r="D289" s="516">
        <f t="shared" ca="1" si="28"/>
        <v>680536.1743519858</v>
      </c>
      <c r="E289" s="516">
        <f t="shared" ca="1" si="29"/>
        <v>754573.49846038013</v>
      </c>
      <c r="F289" s="516">
        <f t="shared" ca="1" si="30"/>
        <v>124882874.07421391</v>
      </c>
      <c r="G289" s="517">
        <v>52452</v>
      </c>
      <c r="H289" s="516">
        <f t="shared" ca="1" si="31"/>
        <v>3402.6808717599288</v>
      </c>
      <c r="I289" s="518">
        <f t="shared" ca="1" si="32"/>
        <v>46737.130497034836</v>
      </c>
      <c r="J289" s="530">
        <f t="shared" ca="1" si="34"/>
        <v>1485249.4841811608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1435109.6728123659</v>
      </c>
      <c r="D290" s="516">
        <f t="shared" ca="1" si="28"/>
        <v>676448.90123532538</v>
      </c>
      <c r="E290" s="516">
        <f t="shared" ca="1" si="29"/>
        <v>758660.77157704055</v>
      </c>
      <c r="F290" s="516">
        <f t="shared" ca="1" si="30"/>
        <v>124124213.30263686</v>
      </c>
      <c r="G290" s="517">
        <v>52483</v>
      </c>
      <c r="H290" s="516">
        <f t="shared" ca="1" si="31"/>
        <v>3382.2445061766271</v>
      </c>
      <c r="I290" s="518">
        <f t="shared" ca="1" si="32"/>
        <v>46456.42915560757</v>
      </c>
      <c r="J290" s="530">
        <f t="shared" ca="1" si="34"/>
        <v>1484948.34647415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1435109.6728123659</v>
      </c>
      <c r="D291" s="516">
        <f t="shared" ca="1" si="28"/>
        <v>672339.48872261634</v>
      </c>
      <c r="E291" s="516">
        <f t="shared" ca="1" si="29"/>
        <v>762770.18408974959</v>
      </c>
      <c r="F291" s="516">
        <f t="shared" ca="1" si="30"/>
        <v>123361443.11854711</v>
      </c>
      <c r="G291" s="517">
        <v>52513</v>
      </c>
      <c r="H291" s="516">
        <f t="shared" ca="1" si="31"/>
        <v>3361.6974436130818</v>
      </c>
      <c r="I291" s="518">
        <f t="shared" ca="1" si="32"/>
        <v>44684.716788949263</v>
      </c>
      <c r="J291" s="530">
        <f t="shared" ca="1" si="34"/>
        <v>1483156.0870449282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1435109.6728123659</v>
      </c>
      <c r="D292" s="516">
        <f t="shared" ca="1" si="28"/>
        <v>668207.81689213018</v>
      </c>
      <c r="E292" s="516">
        <f t="shared" ca="1" si="29"/>
        <v>766901.85592023574</v>
      </c>
      <c r="F292" s="516">
        <f t="shared" ca="1" si="30"/>
        <v>122594541.26262687</v>
      </c>
      <c r="G292" s="517">
        <v>52544</v>
      </c>
      <c r="H292" s="516">
        <f t="shared" ca="1" si="31"/>
        <v>3341.0390844606509</v>
      </c>
      <c r="I292" s="518">
        <f t="shared" ca="1" si="32"/>
        <v>45890.456840099519</v>
      </c>
      <c r="J292" s="530">
        <f t="shared" ca="1" si="34"/>
        <v>1484341.168736926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1435109.6728123659</v>
      </c>
      <c r="D293" s="516">
        <f t="shared" ca="1" si="28"/>
        <v>664053.76517256221</v>
      </c>
      <c r="E293" s="516">
        <f t="shared" ca="1" si="29"/>
        <v>771055.90763980371</v>
      </c>
      <c r="F293" s="516">
        <f t="shared" ca="1" si="30"/>
        <v>121823485.35498707</v>
      </c>
      <c r="G293" s="517">
        <v>52574</v>
      </c>
      <c r="H293" s="516">
        <f t="shared" ca="1" si="31"/>
        <v>3320.2688258628109</v>
      </c>
      <c r="I293" s="518">
        <f t="shared" ca="1" si="32"/>
        <v>44134.034854545665</v>
      </c>
      <c r="J293" s="530">
        <f t="shared" ca="1" si="34"/>
        <v>1482563.9764927744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1435109.6728123659</v>
      </c>
      <c r="D294" s="516">
        <f t="shared" ca="1" si="28"/>
        <v>659877.21233951335</v>
      </c>
      <c r="E294" s="516">
        <f t="shared" ca="1" si="29"/>
        <v>775232.46047285257</v>
      </c>
      <c r="F294" s="516">
        <f t="shared" ca="1" si="30"/>
        <v>121048252.89451422</v>
      </c>
      <c r="G294" s="517">
        <v>52605</v>
      </c>
      <c r="H294" s="516">
        <f t="shared" ca="1" si="31"/>
        <v>3299.3860616975667</v>
      </c>
      <c r="I294" s="518">
        <f t="shared" ca="1" si="32"/>
        <v>45318.336552055189</v>
      </c>
      <c r="J294" s="530">
        <f t="shared" ca="1" si="34"/>
        <v>1483727.3954261185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1435109.6728123659</v>
      </c>
      <c r="D295" s="516">
        <f t="shared" ca="1" si="28"/>
        <v>655678.03651195206</v>
      </c>
      <c r="E295" s="516">
        <f t="shared" ca="1" si="29"/>
        <v>779431.63630041387</v>
      </c>
      <c r="F295" s="516">
        <f t="shared" ca="1" si="30"/>
        <v>120268821.2582138</v>
      </c>
      <c r="G295" s="517">
        <v>52636</v>
      </c>
      <c r="H295" s="516">
        <f t="shared" ca="1" si="31"/>
        <v>3278.3901825597604</v>
      </c>
      <c r="I295" s="518">
        <f t="shared" ca="1" si="32"/>
        <v>45029.950076759284</v>
      </c>
      <c r="J295" s="530">
        <f t="shared" ca="1" si="34"/>
        <v>1483418.0130716851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1435109.6728123659</v>
      </c>
      <c r="D296" s="516">
        <f t="shared" ca="1" si="28"/>
        <v>651456.11514865817</v>
      </c>
      <c r="E296" s="516">
        <f t="shared" ca="1" si="29"/>
        <v>783653.55766370776</v>
      </c>
      <c r="F296" s="516">
        <f t="shared" ca="1" si="30"/>
        <v>119485167.70055009</v>
      </c>
      <c r="G296" s="517">
        <v>52665</v>
      </c>
      <c r="H296" s="516">
        <f t="shared" ca="1" si="31"/>
        <v>3257.2805757432907</v>
      </c>
      <c r="I296" s="518">
        <f t="shared" ca="1" si="32"/>
        <v>41853.549797858403</v>
      </c>
      <c r="J296" s="530">
        <f t="shared" ca="1" si="34"/>
        <v>1480220.5031859674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1435109.6728123659</v>
      </c>
      <c r="D297" s="516">
        <f t="shared" ca="1" si="28"/>
        <v>647211.32504464639</v>
      </c>
      <c r="E297" s="516">
        <f t="shared" ca="1" si="29"/>
        <v>787898.34776771953</v>
      </c>
      <c r="F297" s="516">
        <f t="shared" ca="1" si="30"/>
        <v>118697269.35278237</v>
      </c>
      <c r="G297" s="517">
        <v>52696</v>
      </c>
      <c r="H297" s="516">
        <f t="shared" ca="1" si="31"/>
        <v>3236.056625223232</v>
      </c>
      <c r="I297" s="518">
        <f t="shared" ca="1" si="32"/>
        <v>44448.482384604635</v>
      </c>
      <c r="J297" s="530">
        <f t="shared" ca="1" si="34"/>
        <v>1482794.2118221938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1435109.6728123659</v>
      </c>
      <c r="D298" s="516">
        <f t="shared" ca="1" si="28"/>
        <v>642943.54232757119</v>
      </c>
      <c r="E298" s="516">
        <f t="shared" ca="1" si="29"/>
        <v>792166.13048479473</v>
      </c>
      <c r="F298" s="516">
        <f t="shared" ca="1" si="30"/>
        <v>117905103.22229758</v>
      </c>
      <c r="G298" s="517">
        <v>52726</v>
      </c>
      <c r="H298" s="516">
        <f t="shared" ca="1" si="31"/>
        <v>3214.7177116378562</v>
      </c>
      <c r="I298" s="518">
        <f t="shared" ca="1" si="32"/>
        <v>42731.016967001648</v>
      </c>
      <c r="J298" s="530">
        <f t="shared" ca="1" si="34"/>
        <v>1481055.4074910055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1435109.6728123659</v>
      </c>
      <c r="D299" s="516">
        <f t="shared" ca="1" si="28"/>
        <v>638652.64245411195</v>
      </c>
      <c r="E299" s="516">
        <f t="shared" ca="1" si="29"/>
        <v>796457.03035825398</v>
      </c>
      <c r="F299" s="516">
        <f t="shared" ca="1" si="30"/>
        <v>117108646.19193932</v>
      </c>
      <c r="G299" s="517">
        <v>52757</v>
      </c>
      <c r="H299" s="516">
        <f t="shared" ca="1" si="31"/>
        <v>3193.26321227056</v>
      </c>
      <c r="I299" s="518">
        <f t="shared" ca="1" si="32"/>
        <v>43860.698398694694</v>
      </c>
      <c r="J299" s="530">
        <f t="shared" ca="1" si="34"/>
        <v>1482163.6344233311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1435109.6728123659</v>
      </c>
      <c r="D300" s="516">
        <f t="shared" ca="1" si="28"/>
        <v>634338.50020633801</v>
      </c>
      <c r="E300" s="516">
        <f t="shared" ca="1" si="29"/>
        <v>800771.17260602792</v>
      </c>
      <c r="F300" s="516">
        <f t="shared" ca="1" si="30"/>
        <v>116307875.0193333</v>
      </c>
      <c r="G300" s="517">
        <v>52787</v>
      </c>
      <c r="H300" s="516">
        <f t="shared" ca="1" si="31"/>
        <v>3171.69250103169</v>
      </c>
      <c r="I300" s="518">
        <f t="shared" ca="1" si="32"/>
        <v>42159.112629098148</v>
      </c>
      <c r="J300" s="530">
        <f t="shared" ca="1" si="34"/>
        <v>1480440.4779424958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1435109.6728123659</v>
      </c>
      <c r="D301" s="516">
        <f t="shared" ca="1" si="28"/>
        <v>630000.98968805536</v>
      </c>
      <c r="E301" s="516">
        <f t="shared" ca="1" si="29"/>
        <v>805108.68312431057</v>
      </c>
      <c r="F301" s="516">
        <f t="shared" ca="1" si="30"/>
        <v>115502766.336209</v>
      </c>
      <c r="G301" s="517">
        <v>52818</v>
      </c>
      <c r="H301" s="516">
        <f t="shared" ca="1" si="31"/>
        <v>3150.0049484402766</v>
      </c>
      <c r="I301" s="518">
        <f t="shared" ca="1" si="32"/>
        <v>43266.529507191983</v>
      </c>
      <c r="J301" s="530">
        <f t="shared" ca="1" si="34"/>
        <v>1481526.2072679983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1435109.6728123659</v>
      </c>
      <c r="D302" s="516">
        <f t="shared" ca="1" si="28"/>
        <v>625639.98432113207</v>
      </c>
      <c r="E302" s="516">
        <f t="shared" ca="1" si="29"/>
        <v>809469.68849123386</v>
      </c>
      <c r="F302" s="516">
        <f t="shared" ca="1" si="30"/>
        <v>114693296.64771776</v>
      </c>
      <c r="G302" s="517">
        <v>52849</v>
      </c>
      <c r="H302" s="516">
        <f t="shared" ca="1" si="31"/>
        <v>3128.1999216056602</v>
      </c>
      <c r="I302" s="518">
        <f t="shared" ca="1" si="32"/>
        <v>42967.029077069747</v>
      </c>
      <c r="J302" s="530">
        <f t="shared" ca="1" si="34"/>
        <v>1481204.9018110414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1435109.6728123659</v>
      </c>
      <c r="D303" s="516">
        <f t="shared" ca="1" si="28"/>
        <v>621255.35684180458</v>
      </c>
      <c r="E303" s="516">
        <f t="shared" ca="1" si="29"/>
        <v>813854.31597056135</v>
      </c>
      <c r="F303" s="516">
        <f t="shared" ca="1" si="30"/>
        <v>113879442.3317472</v>
      </c>
      <c r="G303" s="517">
        <v>52879</v>
      </c>
      <c r="H303" s="516">
        <f t="shared" ca="1" si="31"/>
        <v>3106.2767842090229</v>
      </c>
      <c r="I303" s="518">
        <f t="shared" ca="1" si="32"/>
        <v>41289.586793178394</v>
      </c>
      <c r="J303" s="530">
        <f t="shared" ca="1" si="34"/>
        <v>1479505.5363897535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1435109.6728123659</v>
      </c>
      <c r="D304" s="516">
        <f t="shared" ref="D304:D367" ca="1" si="36">+F303*(($H$6/100)/$H$9)</f>
        <v>616846.97929696401</v>
      </c>
      <c r="E304" s="516">
        <f t="shared" ref="E304:E367" ca="1" si="37">+C304-D304</f>
        <v>818262.69351540192</v>
      </c>
      <c r="F304" s="516">
        <f t="shared" ref="F304:F367" ca="1" si="38">IF(F303&lt;1,0,+F303-E304)</f>
        <v>113061179.6382318</v>
      </c>
      <c r="G304" s="517">
        <v>52910</v>
      </c>
      <c r="H304" s="516">
        <f t="shared" ref="H304:H367" ca="1" si="39">+D304*$H$7/100</f>
        <v>3084.2348964848202</v>
      </c>
      <c r="I304" s="518">
        <f t="shared" ref="I304:I367" ca="1" si="40">+F303*$R$41*O304</f>
        <v>42363.152547409954</v>
      </c>
      <c r="J304" s="530">
        <f t="shared" ca="1" si="34"/>
        <v>1480557.0602562607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1435109.6728123659</v>
      </c>
      <c r="D305" s="516">
        <f t="shared" ca="1" si="36"/>
        <v>612414.72304042231</v>
      </c>
      <c r="E305" s="516">
        <f t="shared" ca="1" si="37"/>
        <v>822694.94977194362</v>
      </c>
      <c r="F305" s="516">
        <f t="shared" ca="1" si="38"/>
        <v>112238484.68845986</v>
      </c>
      <c r="G305" s="517">
        <v>52940</v>
      </c>
      <c r="H305" s="516">
        <f t="shared" ca="1" si="39"/>
        <v>3062.0736152021113</v>
      </c>
      <c r="I305" s="518">
        <f t="shared" ca="1" si="40"/>
        <v>40702.024669763443</v>
      </c>
      <c r="J305" s="530">
        <f t="shared" ref="J305:J368" ca="1" si="42">+C305+H305+I305</f>
        <v>1478873.7710973315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1435109.6728123659</v>
      </c>
      <c r="D306" s="516">
        <f t="shared" ca="1" si="36"/>
        <v>607958.45872915757</v>
      </c>
      <c r="E306" s="516">
        <f t="shared" ca="1" si="37"/>
        <v>827151.21408320835</v>
      </c>
      <c r="F306" s="516">
        <f t="shared" ca="1" si="38"/>
        <v>111411333.47437665</v>
      </c>
      <c r="G306" s="517">
        <v>52971</v>
      </c>
      <c r="H306" s="516">
        <f t="shared" ca="1" si="39"/>
        <v>3039.792293645788</v>
      </c>
      <c r="I306" s="518">
        <f t="shared" ca="1" si="40"/>
        <v>41752.716304107067</v>
      </c>
      <c r="J306" s="530">
        <f t="shared" ca="1" si="42"/>
        <v>1479902.1814101187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1435109.6728123659</v>
      </c>
      <c r="D307" s="516">
        <f t="shared" ca="1" si="36"/>
        <v>603478.05631954025</v>
      </c>
      <c r="E307" s="516">
        <f t="shared" ca="1" si="37"/>
        <v>831631.61649282568</v>
      </c>
      <c r="F307" s="516">
        <f t="shared" ca="1" si="38"/>
        <v>110579701.85788383</v>
      </c>
      <c r="G307" s="517">
        <v>53002</v>
      </c>
      <c r="H307" s="516">
        <f t="shared" ca="1" si="39"/>
        <v>3017.3902815977012</v>
      </c>
      <c r="I307" s="518">
        <f t="shared" ca="1" si="40"/>
        <v>41445.016052468105</v>
      </c>
      <c r="J307" s="530">
        <f t="shared" ca="1" si="42"/>
        <v>1479572.0791464318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1435109.6728123659</v>
      </c>
      <c r="D308" s="516">
        <f t="shared" ca="1" si="36"/>
        <v>598973.3850635374</v>
      </c>
      <c r="E308" s="516">
        <f t="shared" ca="1" si="37"/>
        <v>836136.28774882853</v>
      </c>
      <c r="F308" s="516">
        <f t="shared" ca="1" si="38"/>
        <v>109743565.570135</v>
      </c>
      <c r="G308" s="517">
        <v>53030</v>
      </c>
      <c r="H308" s="516">
        <f t="shared" ca="1" si="39"/>
        <v>2994.8669253176868</v>
      </c>
      <c r="I308" s="518">
        <f t="shared" ca="1" si="40"/>
        <v>37154.779824248959</v>
      </c>
      <c r="J308" s="530">
        <f t="shared" ca="1" si="42"/>
        <v>1475259.3195619327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1435109.6728123659</v>
      </c>
      <c r="D309" s="516">
        <f t="shared" ca="1" si="36"/>
        <v>594444.31350489787</v>
      </c>
      <c r="E309" s="516">
        <f t="shared" ca="1" si="37"/>
        <v>840665.35930746805</v>
      </c>
      <c r="F309" s="516">
        <f t="shared" ca="1" si="38"/>
        <v>108902900.21082753</v>
      </c>
      <c r="G309" s="517">
        <v>53061</v>
      </c>
      <c r="H309" s="516">
        <f t="shared" ca="1" si="39"/>
        <v>2972.2215675244893</v>
      </c>
      <c r="I309" s="518">
        <f t="shared" ca="1" si="40"/>
        <v>40824.606392090216</v>
      </c>
      <c r="J309" s="530">
        <f t="shared" ca="1" si="42"/>
        <v>1478906.5007719807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1435109.6728123659</v>
      </c>
      <c r="D310" s="516">
        <f t="shared" ca="1" si="36"/>
        <v>589890.70947531576</v>
      </c>
      <c r="E310" s="516">
        <f t="shared" ca="1" si="37"/>
        <v>845218.96333705017</v>
      </c>
      <c r="F310" s="516">
        <f t="shared" ca="1" si="38"/>
        <v>108057681.24749048</v>
      </c>
      <c r="G310" s="517">
        <v>53091</v>
      </c>
      <c r="H310" s="516">
        <f t="shared" ca="1" si="39"/>
        <v>2949.4535473765786</v>
      </c>
      <c r="I310" s="518">
        <f t="shared" ca="1" si="40"/>
        <v>39205.044075897902</v>
      </c>
      <c r="J310" s="530">
        <f t="shared" ca="1" si="42"/>
        <v>1477264.1704356405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1435109.6728123659</v>
      </c>
      <c r="D311" s="516">
        <f t="shared" ca="1" si="36"/>
        <v>585312.44009057351</v>
      </c>
      <c r="E311" s="516">
        <f t="shared" ca="1" si="37"/>
        <v>849797.23272179242</v>
      </c>
      <c r="F311" s="516">
        <f t="shared" ca="1" si="38"/>
        <v>107207884.01476869</v>
      </c>
      <c r="G311" s="517">
        <v>53122</v>
      </c>
      <c r="H311" s="516">
        <f t="shared" ca="1" si="39"/>
        <v>2926.5622004528677</v>
      </c>
      <c r="I311" s="518">
        <f t="shared" ca="1" si="40"/>
        <v>40197.457424066451</v>
      </c>
      <c r="J311" s="530">
        <f t="shared" ca="1" si="42"/>
        <v>1478233.6924368853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1435109.6728123659</v>
      </c>
      <c r="D312" s="516">
        <f t="shared" ca="1" si="36"/>
        <v>580709.3717466637</v>
      </c>
      <c r="E312" s="516">
        <f t="shared" ca="1" si="37"/>
        <v>854400.30106570222</v>
      </c>
      <c r="F312" s="516">
        <f t="shared" ca="1" si="38"/>
        <v>106353483.71370299</v>
      </c>
      <c r="G312" s="517">
        <v>53152</v>
      </c>
      <c r="H312" s="516">
        <f t="shared" ca="1" si="39"/>
        <v>2903.5468587333185</v>
      </c>
      <c r="I312" s="518">
        <f t="shared" ca="1" si="40"/>
        <v>38594.838245316721</v>
      </c>
      <c r="J312" s="530">
        <f t="shared" ca="1" si="42"/>
        <v>1476608.0579164159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1435109.6728123659</v>
      </c>
      <c r="D313" s="516">
        <f t="shared" ca="1" si="36"/>
        <v>576081.37011589122</v>
      </c>
      <c r="E313" s="516">
        <f t="shared" ca="1" si="37"/>
        <v>859028.30269647471</v>
      </c>
      <c r="F313" s="516">
        <f t="shared" ca="1" si="38"/>
        <v>105494455.41100651</v>
      </c>
      <c r="G313" s="517">
        <v>53183</v>
      </c>
      <c r="H313" s="516">
        <f t="shared" ca="1" si="39"/>
        <v>2880.4068505794562</v>
      </c>
      <c r="I313" s="518">
        <f t="shared" ca="1" si="40"/>
        <v>39563.495941497509</v>
      </c>
      <c r="J313" s="530">
        <f t="shared" ca="1" si="42"/>
        <v>1477553.575604443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1435109.6728123659</v>
      </c>
      <c r="D314" s="516">
        <f t="shared" ca="1" si="36"/>
        <v>571428.30014295201</v>
      </c>
      <c r="E314" s="516">
        <f t="shared" ca="1" si="37"/>
        <v>863681.37266941392</v>
      </c>
      <c r="F314" s="516">
        <f t="shared" ca="1" si="38"/>
        <v>104630774.0383371</v>
      </c>
      <c r="G314" s="517">
        <v>53214</v>
      </c>
      <c r="H314" s="516">
        <f t="shared" ca="1" si="39"/>
        <v>2857.1415007147602</v>
      </c>
      <c r="I314" s="518">
        <f t="shared" ca="1" si="40"/>
        <v>39243.937412894411</v>
      </c>
      <c r="J314" s="530">
        <f t="shared" ca="1" si="42"/>
        <v>1477210.751725975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1435109.6728123659</v>
      </c>
      <c r="D315" s="516">
        <f t="shared" ca="1" si="36"/>
        <v>566750.02604099258</v>
      </c>
      <c r="E315" s="516">
        <f t="shared" ca="1" si="37"/>
        <v>868359.64677137334</v>
      </c>
      <c r="F315" s="516">
        <f t="shared" ca="1" si="38"/>
        <v>103762414.39156573</v>
      </c>
      <c r="G315" s="517">
        <v>53244</v>
      </c>
      <c r="H315" s="516">
        <f t="shared" ca="1" si="39"/>
        <v>2833.7501302049627</v>
      </c>
      <c r="I315" s="518">
        <f t="shared" ca="1" si="40"/>
        <v>37667.078653801349</v>
      </c>
      <c r="J315" s="530">
        <f t="shared" ca="1" si="42"/>
        <v>1475610.5015963721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1435109.6728123659</v>
      </c>
      <c r="D316" s="516">
        <f t="shared" ca="1" si="36"/>
        <v>562046.41128764767</v>
      </c>
      <c r="E316" s="516">
        <f t="shared" ca="1" si="37"/>
        <v>873063.26152471825</v>
      </c>
      <c r="F316" s="516">
        <f t="shared" ca="1" si="38"/>
        <v>102889351.130041</v>
      </c>
      <c r="G316" s="517">
        <v>53275</v>
      </c>
      <c r="H316" s="516">
        <f t="shared" ca="1" si="39"/>
        <v>2810.2320564382385</v>
      </c>
      <c r="I316" s="518">
        <f t="shared" ca="1" si="40"/>
        <v>38599.61815366245</v>
      </c>
      <c r="J316" s="530">
        <f t="shared" ca="1" si="42"/>
        <v>1476519.5230224666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1435109.6728123659</v>
      </c>
      <c r="D317" s="516">
        <f t="shared" ca="1" si="36"/>
        <v>557317.31862105546</v>
      </c>
      <c r="E317" s="516">
        <f t="shared" ca="1" si="37"/>
        <v>877792.35419131047</v>
      </c>
      <c r="F317" s="516">
        <f t="shared" ca="1" si="38"/>
        <v>102011558.7758497</v>
      </c>
      <c r="G317" s="517">
        <v>53305</v>
      </c>
      <c r="H317" s="516">
        <f t="shared" ca="1" si="39"/>
        <v>2786.5865931052772</v>
      </c>
      <c r="I317" s="518">
        <f t="shared" ca="1" si="40"/>
        <v>37040.166406814758</v>
      </c>
      <c r="J317" s="530">
        <f t="shared" ca="1" si="42"/>
        <v>1474936.4258122859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1435109.6728123659</v>
      </c>
      <c r="D318" s="516">
        <f t="shared" ca="1" si="36"/>
        <v>552562.61003585253</v>
      </c>
      <c r="E318" s="516">
        <f t="shared" ca="1" si="37"/>
        <v>882547.0627765134</v>
      </c>
      <c r="F318" s="516">
        <f t="shared" ca="1" si="38"/>
        <v>101129011.71307319</v>
      </c>
      <c r="G318" s="517">
        <v>53336</v>
      </c>
      <c r="H318" s="516">
        <f t="shared" ca="1" si="39"/>
        <v>2762.8130501792625</v>
      </c>
      <c r="I318" s="518">
        <f t="shared" ca="1" si="40"/>
        <v>37948.299864616085</v>
      </c>
      <c r="J318" s="530">
        <f t="shared" ca="1" si="42"/>
        <v>1475820.7857271612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1435109.6728123659</v>
      </c>
      <c r="D319" s="516">
        <f t="shared" ca="1" si="36"/>
        <v>547782.14677914651</v>
      </c>
      <c r="E319" s="516">
        <f t="shared" ca="1" si="37"/>
        <v>887327.52603321942</v>
      </c>
      <c r="F319" s="516">
        <f t="shared" ca="1" si="38"/>
        <v>100241684.18703997</v>
      </c>
      <c r="G319" s="517">
        <v>53367</v>
      </c>
      <c r="H319" s="516">
        <f t="shared" ca="1" si="39"/>
        <v>2738.9107338957324</v>
      </c>
      <c r="I319" s="518">
        <f t="shared" ca="1" si="40"/>
        <v>37619.992357263225</v>
      </c>
      <c r="J319" s="530">
        <f t="shared" ca="1" si="42"/>
        <v>1475468.5759035251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1435109.6728123659</v>
      </c>
      <c r="D320" s="516">
        <f t="shared" ca="1" si="36"/>
        <v>542975.78934646654</v>
      </c>
      <c r="E320" s="516">
        <f t="shared" ca="1" si="37"/>
        <v>892133.88346589939</v>
      </c>
      <c r="F320" s="516">
        <f t="shared" ca="1" si="38"/>
        <v>99349550.30357407</v>
      </c>
      <c r="G320" s="517">
        <v>53395</v>
      </c>
      <c r="H320" s="516">
        <f t="shared" ca="1" si="39"/>
        <v>2714.8789467323327</v>
      </c>
      <c r="I320" s="518">
        <f t="shared" ca="1" si="40"/>
        <v>33681.205886845426</v>
      </c>
      <c r="J320" s="530">
        <f t="shared" ca="1" si="42"/>
        <v>1471505.7576459437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1435109.6728123659</v>
      </c>
      <c r="D321" s="516">
        <f t="shared" ca="1" si="36"/>
        <v>538143.39747769292</v>
      </c>
      <c r="E321" s="516">
        <f t="shared" ca="1" si="37"/>
        <v>896966.275334673</v>
      </c>
      <c r="F321" s="516">
        <f t="shared" ca="1" si="38"/>
        <v>98452584.028239399</v>
      </c>
      <c r="G321" s="517">
        <v>53426</v>
      </c>
      <c r="H321" s="516">
        <f t="shared" ca="1" si="39"/>
        <v>2690.7169873884645</v>
      </c>
      <c r="I321" s="518">
        <f t="shared" ca="1" si="40"/>
        <v>36958.032712929555</v>
      </c>
      <c r="J321" s="530">
        <f t="shared" ca="1" si="42"/>
        <v>1474758.422512684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1435109.6728123659</v>
      </c>
      <c r="D322" s="516">
        <f t="shared" ca="1" si="36"/>
        <v>533284.8301529634</v>
      </c>
      <c r="E322" s="516">
        <f t="shared" ca="1" si="37"/>
        <v>901824.84265940252</v>
      </c>
      <c r="F322" s="516">
        <f t="shared" ca="1" si="38"/>
        <v>97550759.18558</v>
      </c>
      <c r="G322" s="517">
        <v>53456</v>
      </c>
      <c r="H322" s="516">
        <f t="shared" ca="1" si="39"/>
        <v>2666.4241507648171</v>
      </c>
      <c r="I322" s="518">
        <f t="shared" ca="1" si="40"/>
        <v>35442.93025016618</v>
      </c>
      <c r="J322" s="530">
        <f t="shared" ca="1" si="42"/>
        <v>1473219.0272132969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1435109.6728123659</v>
      </c>
      <c r="D323" s="516">
        <f t="shared" ca="1" si="36"/>
        <v>528399.94558855833</v>
      </c>
      <c r="E323" s="516">
        <f t="shared" ca="1" si="37"/>
        <v>906709.7272238076</v>
      </c>
      <c r="F323" s="516">
        <f t="shared" ca="1" si="38"/>
        <v>96644049.458356187</v>
      </c>
      <c r="G323" s="517">
        <v>53487</v>
      </c>
      <c r="H323" s="516">
        <f t="shared" ca="1" si="39"/>
        <v>2641.9997279427917</v>
      </c>
      <c r="I323" s="518">
        <f t="shared" ca="1" si="40"/>
        <v>36288.882417035762</v>
      </c>
      <c r="J323" s="530">
        <f t="shared" ca="1" si="42"/>
        <v>1474040.5549573444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1435109.6728123659</v>
      </c>
      <c r="D324" s="516">
        <f t="shared" ca="1" si="36"/>
        <v>523488.60123276268</v>
      </c>
      <c r="E324" s="516">
        <f t="shared" ca="1" si="37"/>
        <v>911621.07157960325</v>
      </c>
      <c r="F324" s="516">
        <f t="shared" ca="1" si="38"/>
        <v>95732428.386776581</v>
      </c>
      <c r="G324" s="517">
        <v>53517</v>
      </c>
      <c r="H324" s="516">
        <f t="shared" ca="1" si="39"/>
        <v>2617.4430061638136</v>
      </c>
      <c r="I324" s="518">
        <f t="shared" ca="1" si="40"/>
        <v>34791.857805008229</v>
      </c>
      <c r="J324" s="530">
        <f t="shared" ca="1" si="42"/>
        <v>1472518.9736235382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1435109.6728123659</v>
      </c>
      <c r="D325" s="516">
        <f t="shared" ca="1" si="36"/>
        <v>518550.65376170649</v>
      </c>
      <c r="E325" s="516">
        <f t="shared" ca="1" si="37"/>
        <v>916559.01905065938</v>
      </c>
      <c r="F325" s="516">
        <f t="shared" ca="1" si="38"/>
        <v>94815869.367725924</v>
      </c>
      <c r="G325" s="517">
        <v>53548</v>
      </c>
      <c r="H325" s="516">
        <f t="shared" ca="1" si="39"/>
        <v>2592.7532688085325</v>
      </c>
      <c r="I325" s="518">
        <f t="shared" ca="1" si="40"/>
        <v>35612.463359880887</v>
      </c>
      <c r="J325" s="530">
        <f t="shared" ca="1" si="42"/>
        <v>1473314.8894410555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1435109.6728123659</v>
      </c>
      <c r="D326" s="516">
        <f t="shared" ca="1" si="36"/>
        <v>513585.95907518209</v>
      </c>
      <c r="E326" s="516">
        <f t="shared" ca="1" si="37"/>
        <v>921523.71373718383</v>
      </c>
      <c r="F326" s="516">
        <f t="shared" ca="1" si="38"/>
        <v>93894345.653988734</v>
      </c>
      <c r="G326" s="517">
        <v>53579</v>
      </c>
      <c r="H326" s="516">
        <f t="shared" ca="1" si="39"/>
        <v>2567.9297953759105</v>
      </c>
      <c r="I326" s="518">
        <f t="shared" ca="1" si="40"/>
        <v>35271.503404794043</v>
      </c>
      <c r="J326" s="530">
        <f t="shared" ca="1" si="42"/>
        <v>1472949.106012536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1435109.6728123659</v>
      </c>
      <c r="D327" s="516">
        <f t="shared" ca="1" si="36"/>
        <v>508594.37229243899</v>
      </c>
      <c r="E327" s="516">
        <f t="shared" ca="1" si="37"/>
        <v>926515.30051992694</v>
      </c>
      <c r="F327" s="516">
        <f t="shared" ca="1" si="38"/>
        <v>92967830.353468806</v>
      </c>
      <c r="G327" s="517">
        <v>53609</v>
      </c>
      <c r="H327" s="516">
        <f t="shared" ca="1" si="39"/>
        <v>2542.9718614621947</v>
      </c>
      <c r="I327" s="518">
        <f t="shared" ca="1" si="40"/>
        <v>33801.964435435941</v>
      </c>
      <c r="J327" s="530">
        <f t="shared" ca="1" si="42"/>
        <v>1471454.6091092639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1435109.6728123659</v>
      </c>
      <c r="D328" s="516">
        <f t="shared" ca="1" si="36"/>
        <v>503575.74774795602</v>
      </c>
      <c r="E328" s="516">
        <f t="shared" ca="1" si="37"/>
        <v>931533.92506440985</v>
      </c>
      <c r="F328" s="516">
        <f t="shared" ca="1" si="38"/>
        <v>92036296.428404391</v>
      </c>
      <c r="G328" s="517">
        <v>53640</v>
      </c>
      <c r="H328" s="516">
        <f t="shared" ca="1" si="39"/>
        <v>2517.8787387397801</v>
      </c>
      <c r="I328" s="518">
        <f t="shared" ca="1" si="40"/>
        <v>34584.032891490395</v>
      </c>
      <c r="J328" s="530">
        <f t="shared" ca="1" si="42"/>
        <v>1472211.5844425962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1435109.6728123659</v>
      </c>
      <c r="D329" s="516">
        <f t="shared" ca="1" si="36"/>
        <v>498529.93898719049</v>
      </c>
      <c r="E329" s="516">
        <f t="shared" ca="1" si="37"/>
        <v>936579.73382517544</v>
      </c>
      <c r="F329" s="516">
        <f t="shared" ca="1" si="38"/>
        <v>91099716.694579214</v>
      </c>
      <c r="G329" s="517">
        <v>53670</v>
      </c>
      <c r="H329" s="516">
        <f t="shared" ca="1" si="39"/>
        <v>2492.6496949359525</v>
      </c>
      <c r="I329" s="518">
        <f t="shared" ca="1" si="40"/>
        <v>33133.066714225577</v>
      </c>
      <c r="J329" s="530">
        <f t="shared" ca="1" si="42"/>
        <v>1470735.3892215274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1435109.6728123659</v>
      </c>
      <c r="D330" s="516">
        <f t="shared" ca="1" si="36"/>
        <v>493456.79876230407</v>
      </c>
      <c r="E330" s="516">
        <f t="shared" ca="1" si="37"/>
        <v>941652.87405006192</v>
      </c>
      <c r="F330" s="516">
        <f t="shared" ca="1" si="38"/>
        <v>90158063.820529148</v>
      </c>
      <c r="G330" s="517">
        <v>53701</v>
      </c>
      <c r="H330" s="516">
        <f t="shared" ca="1" si="39"/>
        <v>2467.2839938115203</v>
      </c>
      <c r="I330" s="518">
        <f t="shared" ca="1" si="40"/>
        <v>33889.094610383465</v>
      </c>
      <c r="J330" s="530">
        <f t="shared" ca="1" si="42"/>
        <v>1471466.051416561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1435109.6728123659</v>
      </c>
      <c r="D331" s="516">
        <f t="shared" ca="1" si="36"/>
        <v>488356.17902786622</v>
      </c>
      <c r="E331" s="516">
        <f t="shared" ca="1" si="37"/>
        <v>946753.4937844997</v>
      </c>
      <c r="F331" s="516">
        <f t="shared" ca="1" si="38"/>
        <v>89211310.326744646</v>
      </c>
      <c r="G331" s="517">
        <v>53732</v>
      </c>
      <c r="H331" s="516">
        <f t="shared" ca="1" si="39"/>
        <v>2441.7808951393313</v>
      </c>
      <c r="I331" s="518">
        <f t="shared" ca="1" si="40"/>
        <v>33538.799741236835</v>
      </c>
      <c r="J331" s="530">
        <f t="shared" ca="1" si="42"/>
        <v>1471090.253448742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1435109.6728123659</v>
      </c>
      <c r="D332" s="516">
        <f t="shared" ca="1" si="36"/>
        <v>483227.93093653349</v>
      </c>
      <c r="E332" s="516">
        <f t="shared" ca="1" si="37"/>
        <v>951881.74187583243</v>
      </c>
      <c r="F332" s="516">
        <f t="shared" ca="1" si="38"/>
        <v>88259428.584868819</v>
      </c>
      <c r="G332" s="517">
        <v>53760</v>
      </c>
      <c r="H332" s="516">
        <f t="shared" ca="1" si="39"/>
        <v>2416.1396546826672</v>
      </c>
      <c r="I332" s="518">
        <f t="shared" ca="1" si="40"/>
        <v>29975.0002697862</v>
      </c>
      <c r="J332" s="530">
        <f t="shared" ca="1" si="42"/>
        <v>1467500.8127368349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1435109.6728123659</v>
      </c>
      <c r="D333" s="516">
        <f t="shared" ca="1" si="36"/>
        <v>478071.9048347061</v>
      </c>
      <c r="E333" s="516">
        <f t="shared" ca="1" si="37"/>
        <v>957037.76797765982</v>
      </c>
      <c r="F333" s="516">
        <f t="shared" ca="1" si="38"/>
        <v>87302390.816891164</v>
      </c>
      <c r="G333" s="517">
        <v>53791</v>
      </c>
      <c r="H333" s="516">
        <f t="shared" ca="1" si="39"/>
        <v>2390.3595241735306</v>
      </c>
      <c r="I333" s="518">
        <f t="shared" ca="1" si="40"/>
        <v>32832.507433571198</v>
      </c>
      <c r="J333" s="530">
        <f t="shared" ca="1" si="42"/>
        <v>1470332.5397701105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1435109.6728123659</v>
      </c>
      <c r="D334" s="516">
        <f t="shared" ca="1" si="36"/>
        <v>472887.95025816048</v>
      </c>
      <c r="E334" s="516">
        <f t="shared" ca="1" si="37"/>
        <v>962221.72255420545</v>
      </c>
      <c r="F334" s="516">
        <f t="shared" ca="1" si="38"/>
        <v>86340169.094336957</v>
      </c>
      <c r="G334" s="517">
        <v>53821</v>
      </c>
      <c r="H334" s="516">
        <f t="shared" ca="1" si="39"/>
        <v>2364.4397512908022</v>
      </c>
      <c r="I334" s="518">
        <f t="shared" ca="1" si="40"/>
        <v>31428.860694080813</v>
      </c>
      <c r="J334" s="530">
        <f t="shared" ca="1" si="42"/>
        <v>1468902.9732577375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1435109.6728123659</v>
      </c>
      <c r="D335" s="516">
        <f t="shared" ca="1" si="36"/>
        <v>467675.91592765856</v>
      </c>
      <c r="E335" s="516">
        <f t="shared" ca="1" si="37"/>
        <v>967433.75688470737</v>
      </c>
      <c r="F335" s="516">
        <f t="shared" ca="1" si="38"/>
        <v>85372735.337452248</v>
      </c>
      <c r="G335" s="517">
        <v>53852</v>
      </c>
      <c r="H335" s="516">
        <f t="shared" ca="1" si="39"/>
        <v>2338.3795796382929</v>
      </c>
      <c r="I335" s="518">
        <f t="shared" ca="1" si="40"/>
        <v>32118.542903093345</v>
      </c>
      <c r="J335" s="530">
        <f t="shared" ca="1" si="42"/>
        <v>1469566.5952950977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1435109.6728123659</v>
      </c>
      <c r="D336" s="516">
        <f t="shared" ca="1" si="36"/>
        <v>462435.649744533</v>
      </c>
      <c r="E336" s="516">
        <f t="shared" ca="1" si="37"/>
        <v>972674.02306783292</v>
      </c>
      <c r="F336" s="516">
        <f t="shared" ca="1" si="38"/>
        <v>84400061.314384416</v>
      </c>
      <c r="G336" s="517">
        <v>53882</v>
      </c>
      <c r="H336" s="516">
        <f t="shared" ca="1" si="39"/>
        <v>2312.1782487226651</v>
      </c>
      <c r="I336" s="518">
        <f t="shared" ca="1" si="40"/>
        <v>30734.184721482809</v>
      </c>
      <c r="J336" s="530">
        <f t="shared" ca="1" si="42"/>
        <v>1468156.0357825714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1435109.6728123659</v>
      </c>
      <c r="D337" s="516">
        <f t="shared" ca="1" si="36"/>
        <v>457166.99878624891</v>
      </c>
      <c r="E337" s="516">
        <f t="shared" ca="1" si="37"/>
        <v>977942.67402611696</v>
      </c>
      <c r="F337" s="516">
        <f t="shared" ca="1" si="38"/>
        <v>83422118.640358299</v>
      </c>
      <c r="G337" s="517">
        <v>53913</v>
      </c>
      <c r="H337" s="516">
        <f t="shared" ca="1" si="39"/>
        <v>2285.8349939312448</v>
      </c>
      <c r="I337" s="518">
        <f t="shared" ca="1" si="40"/>
        <v>31396.822808950998</v>
      </c>
      <c r="J337" s="530">
        <f t="shared" ca="1" si="42"/>
        <v>1468792.3306152481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1435109.6728123659</v>
      </c>
      <c r="D338" s="516">
        <f t="shared" ca="1" si="36"/>
        <v>451869.80930194078</v>
      </c>
      <c r="E338" s="516">
        <f t="shared" ca="1" si="37"/>
        <v>983239.8635104252</v>
      </c>
      <c r="F338" s="516">
        <f t="shared" ca="1" si="38"/>
        <v>82438878.776847869</v>
      </c>
      <c r="G338" s="517">
        <v>53944</v>
      </c>
      <c r="H338" s="516">
        <f t="shared" ca="1" si="39"/>
        <v>2259.3490465097038</v>
      </c>
      <c r="I338" s="518">
        <f t="shared" ca="1" si="40"/>
        <v>31033.028134213284</v>
      </c>
      <c r="J338" s="530">
        <f t="shared" ca="1" si="42"/>
        <v>1468402.0499930889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1435109.6728123659</v>
      </c>
      <c r="D339" s="516">
        <f t="shared" ca="1" si="36"/>
        <v>446543.92670792597</v>
      </c>
      <c r="E339" s="516">
        <f t="shared" ca="1" si="37"/>
        <v>988565.74610443995</v>
      </c>
      <c r="F339" s="516">
        <f t="shared" ca="1" si="38"/>
        <v>81450313.030743435</v>
      </c>
      <c r="G339" s="517">
        <v>53974</v>
      </c>
      <c r="H339" s="516">
        <f t="shared" ca="1" si="39"/>
        <v>2232.7196335396297</v>
      </c>
      <c r="I339" s="518">
        <f t="shared" ca="1" si="40"/>
        <v>29677.996359665231</v>
      </c>
      <c r="J339" s="530">
        <f t="shared" ca="1" si="42"/>
        <v>1467020.3888055708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1435109.6728123659</v>
      </c>
      <c r="D340" s="516">
        <f t="shared" ca="1" si="36"/>
        <v>441189.19558319362</v>
      </c>
      <c r="E340" s="516">
        <f t="shared" ca="1" si="37"/>
        <v>993920.47722917236</v>
      </c>
      <c r="F340" s="516">
        <f t="shared" ca="1" si="38"/>
        <v>80456392.553514257</v>
      </c>
      <c r="G340" s="517">
        <v>54005</v>
      </c>
      <c r="H340" s="516">
        <f t="shared" ca="1" si="39"/>
        <v>2205.9459779159679</v>
      </c>
      <c r="I340" s="518">
        <f t="shared" ca="1" si="40"/>
        <v>30299.516447436556</v>
      </c>
      <c r="J340" s="530">
        <f t="shared" ca="1" si="42"/>
        <v>1467615.1352377185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1435109.6728123659</v>
      </c>
      <c r="D341" s="516">
        <f t="shared" ca="1" si="36"/>
        <v>435805.45966486889</v>
      </c>
      <c r="E341" s="516">
        <f t="shared" ca="1" si="37"/>
        <v>999304.21314749704</v>
      </c>
      <c r="F341" s="516">
        <f t="shared" ca="1" si="38"/>
        <v>79457088.340366766</v>
      </c>
      <c r="G341" s="517">
        <v>54035</v>
      </c>
      <c r="H341" s="516">
        <f t="shared" ca="1" si="39"/>
        <v>2179.0272983243444</v>
      </c>
      <c r="I341" s="518">
        <f t="shared" ca="1" si="40"/>
        <v>28964.301319265127</v>
      </c>
      <c r="J341" s="530">
        <f t="shared" ca="1" si="42"/>
        <v>1466253.0014299552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1435109.6728123659</v>
      </c>
      <c r="D342" s="516">
        <f t="shared" ca="1" si="36"/>
        <v>430392.56184365333</v>
      </c>
      <c r="E342" s="516">
        <f t="shared" ca="1" si="37"/>
        <v>1004717.1109687126</v>
      </c>
      <c r="F342" s="516">
        <f t="shared" ca="1" si="38"/>
        <v>78452371.229398057</v>
      </c>
      <c r="G342" s="517">
        <v>54066</v>
      </c>
      <c r="H342" s="516">
        <f t="shared" ca="1" si="39"/>
        <v>2151.9628092182666</v>
      </c>
      <c r="I342" s="518">
        <f t="shared" ca="1" si="40"/>
        <v>29558.036862616435</v>
      </c>
      <c r="J342" s="530">
        <f t="shared" ca="1" si="42"/>
        <v>1466819.6724842007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1435109.6728123659</v>
      </c>
      <c r="D343" s="516">
        <f t="shared" ca="1" si="36"/>
        <v>424950.3441592395</v>
      </c>
      <c r="E343" s="516">
        <f t="shared" ca="1" si="37"/>
        <v>1010159.3286531265</v>
      </c>
      <c r="F343" s="516">
        <f t="shared" ca="1" si="38"/>
        <v>77442211.90074493</v>
      </c>
      <c r="G343" s="517">
        <v>54097</v>
      </c>
      <c r="H343" s="516">
        <f t="shared" ca="1" si="39"/>
        <v>2124.7517207961973</v>
      </c>
      <c r="I343" s="518">
        <f t="shared" ca="1" si="40"/>
        <v>29184.282097336076</v>
      </c>
      <c r="J343" s="530">
        <f t="shared" ca="1" si="42"/>
        <v>1466418.7066304982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1435109.6728123659</v>
      </c>
      <c r="D344" s="516">
        <f t="shared" ca="1" si="36"/>
        <v>419478.64779570169</v>
      </c>
      <c r="E344" s="516">
        <f t="shared" ca="1" si="37"/>
        <v>1015631.0250166643</v>
      </c>
      <c r="F344" s="516">
        <f t="shared" ca="1" si="38"/>
        <v>76426580.875728264</v>
      </c>
      <c r="G344" s="517">
        <v>54126</v>
      </c>
      <c r="H344" s="516">
        <f t="shared" ca="1" si="39"/>
        <v>2097.3932389785086</v>
      </c>
      <c r="I344" s="518">
        <f t="shared" ca="1" si="40"/>
        <v>26949.889741459232</v>
      </c>
      <c r="J344" s="530">
        <f t="shared" ca="1" si="42"/>
        <v>1464156.9557928036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1435109.6728123659</v>
      </c>
      <c r="D345" s="516">
        <f t="shared" ca="1" si="36"/>
        <v>413977.31307686144</v>
      </c>
      <c r="E345" s="516">
        <f t="shared" ca="1" si="37"/>
        <v>1021132.3597355045</v>
      </c>
      <c r="F345" s="516">
        <f t="shared" ca="1" si="38"/>
        <v>75405448.515992761</v>
      </c>
      <c r="G345" s="517">
        <v>54157</v>
      </c>
      <c r="H345" s="516">
        <f t="shared" ca="1" si="39"/>
        <v>2069.8865653843072</v>
      </c>
      <c r="I345" s="518">
        <f t="shared" ca="1" si="40"/>
        <v>28430.688085770911</v>
      </c>
      <c r="J345" s="530">
        <f t="shared" ca="1" si="42"/>
        <v>1465610.2474635211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1435109.6728123659</v>
      </c>
      <c r="D346" s="516">
        <f t="shared" ca="1" si="36"/>
        <v>408446.17946162744</v>
      </c>
      <c r="E346" s="516">
        <f t="shared" ca="1" si="37"/>
        <v>1026663.4933507384</v>
      </c>
      <c r="F346" s="516">
        <f t="shared" ca="1" si="38"/>
        <v>74378785.022642016</v>
      </c>
      <c r="G346" s="517">
        <v>54187</v>
      </c>
      <c r="H346" s="516">
        <f t="shared" ca="1" si="39"/>
        <v>2042.2308973081372</v>
      </c>
      <c r="I346" s="518">
        <f t="shared" ca="1" si="40"/>
        <v>27145.961465757391</v>
      </c>
      <c r="J346" s="530">
        <f t="shared" ca="1" si="42"/>
        <v>1464297.8651754314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1435109.6728123659</v>
      </c>
      <c r="D347" s="516">
        <f t="shared" ca="1" si="36"/>
        <v>402885.08553931094</v>
      </c>
      <c r="E347" s="516">
        <f t="shared" ca="1" si="37"/>
        <v>1032224.587273055</v>
      </c>
      <c r="F347" s="516">
        <f t="shared" ca="1" si="38"/>
        <v>73346560.435368955</v>
      </c>
      <c r="G347" s="517">
        <v>54218</v>
      </c>
      <c r="H347" s="516">
        <f t="shared" ca="1" si="39"/>
        <v>2014.4254276965546</v>
      </c>
      <c r="I347" s="518">
        <f t="shared" ca="1" si="40"/>
        <v>27668.908028422826</v>
      </c>
      <c r="J347" s="530">
        <f t="shared" ca="1" si="42"/>
        <v>1464793.0062684854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1435109.6728123659</v>
      </c>
      <c r="D348" s="516">
        <f t="shared" ca="1" si="36"/>
        <v>397293.86902491521</v>
      </c>
      <c r="E348" s="516">
        <f t="shared" ca="1" si="37"/>
        <v>1037815.8037874508</v>
      </c>
      <c r="F348" s="516">
        <f t="shared" ca="1" si="38"/>
        <v>72308744.6315815</v>
      </c>
      <c r="G348" s="517">
        <v>54248</v>
      </c>
      <c r="H348" s="516">
        <f t="shared" ca="1" si="39"/>
        <v>1986.469345124576</v>
      </c>
      <c r="I348" s="518">
        <f t="shared" ca="1" si="40"/>
        <v>26404.76175673282</v>
      </c>
      <c r="J348" s="530">
        <f t="shared" ca="1" si="42"/>
        <v>1463500.9039142234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1435109.6728123659</v>
      </c>
      <c r="D349" s="516">
        <f t="shared" ca="1" si="36"/>
        <v>391672.36675439979</v>
      </c>
      <c r="E349" s="516">
        <f t="shared" ca="1" si="37"/>
        <v>1043437.3060579661</v>
      </c>
      <c r="F349" s="516">
        <f t="shared" ca="1" si="38"/>
        <v>71265307.32552354</v>
      </c>
      <c r="G349" s="517">
        <v>54279</v>
      </c>
      <c r="H349" s="516">
        <f t="shared" ca="1" si="39"/>
        <v>1958.361833771999</v>
      </c>
      <c r="I349" s="518">
        <f t="shared" ca="1" si="40"/>
        <v>26898.853002948315</v>
      </c>
      <c r="J349" s="530">
        <f t="shared" ca="1" si="42"/>
        <v>1463966.8876490861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1435109.6728123659</v>
      </c>
      <c r="D350" s="516">
        <f t="shared" ca="1" si="36"/>
        <v>386020.41467991919</v>
      </c>
      <c r="E350" s="516">
        <f t="shared" ca="1" si="37"/>
        <v>1049089.2581324468</v>
      </c>
      <c r="F350" s="516">
        <f t="shared" ca="1" si="38"/>
        <v>70216218.067391098</v>
      </c>
      <c r="G350" s="517">
        <v>54310</v>
      </c>
      <c r="H350" s="516">
        <f t="shared" ca="1" si="39"/>
        <v>1930.1020733995961</v>
      </c>
      <c r="I350" s="518">
        <f t="shared" ca="1" si="40"/>
        <v>26510.694325094752</v>
      </c>
      <c r="J350" s="530">
        <f t="shared" ca="1" si="42"/>
        <v>1463550.4692108603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1435109.6728123659</v>
      </c>
      <c r="D351" s="516">
        <f t="shared" ca="1" si="36"/>
        <v>380337.84786503512</v>
      </c>
      <c r="E351" s="516">
        <f t="shared" ca="1" si="37"/>
        <v>1054771.8249473309</v>
      </c>
      <c r="F351" s="516">
        <f t="shared" ca="1" si="38"/>
        <v>69161446.24244377</v>
      </c>
      <c r="G351" s="517">
        <v>54340</v>
      </c>
      <c r="H351" s="516">
        <f t="shared" ca="1" si="39"/>
        <v>1901.6892393251755</v>
      </c>
      <c r="I351" s="518">
        <f t="shared" ca="1" si="40"/>
        <v>25277.838504260792</v>
      </c>
      <c r="J351" s="530">
        <f t="shared" ca="1" si="42"/>
        <v>1462289.200555952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1435109.6728123659</v>
      </c>
      <c r="D352" s="516">
        <f t="shared" ca="1" si="36"/>
        <v>374624.50047990377</v>
      </c>
      <c r="E352" s="516">
        <f t="shared" ca="1" si="37"/>
        <v>1060485.1723324622</v>
      </c>
      <c r="F352" s="516">
        <f t="shared" ca="1" si="38"/>
        <v>68100961.070111305</v>
      </c>
      <c r="G352" s="517">
        <v>54371</v>
      </c>
      <c r="H352" s="516">
        <f t="shared" ca="1" si="39"/>
        <v>1873.1225023995189</v>
      </c>
      <c r="I352" s="518">
        <f t="shared" ca="1" si="40"/>
        <v>25728.058002189078</v>
      </c>
      <c r="J352" s="530">
        <f t="shared" ca="1" si="42"/>
        <v>1462710.8533169546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1435109.6728123659</v>
      </c>
      <c r="D353" s="516">
        <f t="shared" ca="1" si="36"/>
        <v>368880.20579643623</v>
      </c>
      <c r="E353" s="516">
        <f t="shared" ca="1" si="37"/>
        <v>1066229.4670159298</v>
      </c>
      <c r="F353" s="516">
        <f t="shared" ca="1" si="38"/>
        <v>67034731.603095375</v>
      </c>
      <c r="G353" s="517">
        <v>54401</v>
      </c>
      <c r="H353" s="516">
        <f t="shared" ca="1" si="39"/>
        <v>1844.4010289821811</v>
      </c>
      <c r="I353" s="518">
        <f t="shared" ca="1" si="40"/>
        <v>24516.34598524007</v>
      </c>
      <c r="J353" s="530">
        <f t="shared" ca="1" si="42"/>
        <v>1461470.4198265881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1435109.6728123659</v>
      </c>
      <c r="D354" s="516">
        <f t="shared" ca="1" si="36"/>
        <v>363104.79618343327</v>
      </c>
      <c r="E354" s="516">
        <f t="shared" ca="1" si="37"/>
        <v>1072004.8766289325</v>
      </c>
      <c r="F354" s="516">
        <f t="shared" ca="1" si="38"/>
        <v>65962726.72646644</v>
      </c>
      <c r="G354" s="517">
        <v>54432</v>
      </c>
      <c r="H354" s="516">
        <f t="shared" ca="1" si="39"/>
        <v>1815.5239809171662</v>
      </c>
      <c r="I354" s="518">
        <f t="shared" ca="1" si="40"/>
        <v>24936.920156351476</v>
      </c>
      <c r="J354" s="530">
        <f t="shared" ca="1" si="42"/>
        <v>1461862.1169496346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1435109.6728123659</v>
      </c>
      <c r="D355" s="516">
        <f t="shared" ca="1" si="36"/>
        <v>357298.10310169321</v>
      </c>
      <c r="E355" s="516">
        <f t="shared" ca="1" si="37"/>
        <v>1077811.5697106728</v>
      </c>
      <c r="F355" s="516">
        <f t="shared" ca="1" si="38"/>
        <v>64884915.156755768</v>
      </c>
      <c r="G355" s="517">
        <v>54463</v>
      </c>
      <c r="H355" s="516">
        <f t="shared" ca="1" si="39"/>
        <v>1786.4905155084662</v>
      </c>
      <c r="I355" s="518">
        <f t="shared" ca="1" si="40"/>
        <v>24538.13434224551</v>
      </c>
      <c r="J355" s="530">
        <f t="shared" ca="1" si="42"/>
        <v>1461434.2976701199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1435109.6728123659</v>
      </c>
      <c r="D356" s="516">
        <f t="shared" ca="1" si="36"/>
        <v>351459.95709909376</v>
      </c>
      <c r="E356" s="516">
        <f t="shared" ca="1" si="37"/>
        <v>1083649.7157132721</v>
      </c>
      <c r="F356" s="516">
        <f t="shared" ca="1" si="38"/>
        <v>63801265.441042498</v>
      </c>
      <c r="G356" s="517">
        <v>54491</v>
      </c>
      <c r="H356" s="516">
        <f t="shared" ca="1" si="39"/>
        <v>1757.2997854954688</v>
      </c>
      <c r="I356" s="518">
        <f t="shared" ca="1" si="40"/>
        <v>21801.331492669935</v>
      </c>
      <c r="J356" s="530">
        <f t="shared" ca="1" si="42"/>
        <v>1458668.3040905313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1435109.6728123659</v>
      </c>
      <c r="D357" s="516">
        <f t="shared" ca="1" si="36"/>
        <v>345590.18780564686</v>
      </c>
      <c r="E357" s="516">
        <f t="shared" ca="1" si="37"/>
        <v>1089519.4850067191</v>
      </c>
      <c r="F357" s="516">
        <f t="shared" ca="1" si="38"/>
        <v>62711745.956035778</v>
      </c>
      <c r="G357" s="517">
        <v>54522</v>
      </c>
      <c r="H357" s="516">
        <f t="shared" ca="1" si="39"/>
        <v>1727.9509390282342</v>
      </c>
      <c r="I357" s="518">
        <f t="shared" ca="1" si="40"/>
        <v>23734.070744067805</v>
      </c>
      <c r="J357" s="530">
        <f t="shared" ca="1" si="42"/>
        <v>1460571.6944954621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1435109.6728123659</v>
      </c>
      <c r="D358" s="516">
        <f t="shared" ca="1" si="36"/>
        <v>339688.62392852711</v>
      </c>
      <c r="E358" s="516">
        <f t="shared" ca="1" si="37"/>
        <v>1095421.0488838388</v>
      </c>
      <c r="F358" s="516">
        <f t="shared" ca="1" si="38"/>
        <v>61616324.907151937</v>
      </c>
      <c r="G358" s="517">
        <v>54552</v>
      </c>
      <c r="H358" s="516">
        <f t="shared" ca="1" si="39"/>
        <v>1698.4431196426356</v>
      </c>
      <c r="I358" s="518">
        <f t="shared" ca="1" si="40"/>
        <v>22576.228544172878</v>
      </c>
      <c r="J358" s="530">
        <f t="shared" ca="1" si="42"/>
        <v>1459384.3444761813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1435109.6728123659</v>
      </c>
      <c r="D359" s="516">
        <f t="shared" ca="1" si="36"/>
        <v>333755.093247073</v>
      </c>
      <c r="E359" s="516">
        <f t="shared" ca="1" si="37"/>
        <v>1101354.5795652929</v>
      </c>
      <c r="F359" s="516">
        <f t="shared" ca="1" si="38"/>
        <v>60514970.327586643</v>
      </c>
      <c r="G359" s="517">
        <v>54583</v>
      </c>
      <c r="H359" s="516">
        <f t="shared" ca="1" si="39"/>
        <v>1668.775466235365</v>
      </c>
      <c r="I359" s="518">
        <f t="shared" ca="1" si="40"/>
        <v>22921.272865460516</v>
      </c>
      <c r="J359" s="530">
        <f t="shared" ca="1" si="42"/>
        <v>1459699.7211440618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1435109.6728123659</v>
      </c>
      <c r="D360" s="516">
        <f t="shared" ca="1" si="36"/>
        <v>327789.42260776099</v>
      </c>
      <c r="E360" s="516">
        <f t="shared" ca="1" si="37"/>
        <v>1107320.2502046051</v>
      </c>
      <c r="F360" s="516">
        <f t="shared" ca="1" si="38"/>
        <v>59407650.077382036</v>
      </c>
      <c r="G360" s="517">
        <v>54613</v>
      </c>
      <c r="H360" s="516">
        <f t="shared" ca="1" si="39"/>
        <v>1638.9471130388049</v>
      </c>
      <c r="I360" s="518">
        <f t="shared" ca="1" si="40"/>
        <v>21785.389317931189</v>
      </c>
      <c r="J360" s="530">
        <f t="shared" ca="1" si="42"/>
        <v>1458534.0092433358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1435109.6728123659</v>
      </c>
      <c r="D361" s="516">
        <f t="shared" ca="1" si="36"/>
        <v>321791.43791915273</v>
      </c>
      <c r="E361" s="516">
        <f t="shared" ca="1" si="37"/>
        <v>1113318.2348932133</v>
      </c>
      <c r="F361" s="516">
        <f t="shared" ca="1" si="38"/>
        <v>58294331.842488825</v>
      </c>
      <c r="G361" s="517">
        <v>54644</v>
      </c>
      <c r="H361" s="516">
        <f t="shared" ca="1" si="39"/>
        <v>1608.9571895957636</v>
      </c>
      <c r="I361" s="518">
        <f t="shared" ca="1" si="40"/>
        <v>22099.645828786113</v>
      </c>
      <c r="J361" s="530">
        <f t="shared" ca="1" si="42"/>
        <v>1458818.2758307478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1435109.6728123659</v>
      </c>
      <c r="D362" s="516">
        <f t="shared" ca="1" si="36"/>
        <v>315760.96414681448</v>
      </c>
      <c r="E362" s="516">
        <f t="shared" ca="1" si="37"/>
        <v>1119348.7086655514</v>
      </c>
      <c r="F362" s="516">
        <f t="shared" ca="1" si="38"/>
        <v>57174983.133823276</v>
      </c>
      <c r="G362" s="517">
        <v>54675</v>
      </c>
      <c r="H362" s="516">
        <f t="shared" ca="1" si="39"/>
        <v>1578.8048207340723</v>
      </c>
      <c r="I362" s="518">
        <f t="shared" ca="1" si="40"/>
        <v>21685.491445405838</v>
      </c>
      <c r="J362" s="530">
        <f t="shared" ca="1" si="42"/>
        <v>1458373.9690785059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1435109.6728123659</v>
      </c>
      <c r="D363" s="516">
        <f t="shared" ca="1" si="36"/>
        <v>309697.8253082094</v>
      </c>
      <c r="E363" s="516">
        <f t="shared" ca="1" si="37"/>
        <v>1125411.8475041566</v>
      </c>
      <c r="F363" s="516">
        <f t="shared" ca="1" si="38"/>
        <v>56049571.286319122</v>
      </c>
      <c r="G363" s="517">
        <v>54705</v>
      </c>
      <c r="H363" s="516">
        <f t="shared" ca="1" si="39"/>
        <v>1548.489126541047</v>
      </c>
      <c r="I363" s="518">
        <f t="shared" ca="1" si="40"/>
        <v>20582.993928176376</v>
      </c>
      <c r="J363" s="530">
        <f t="shared" ca="1" si="42"/>
        <v>1457241.1558670832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1435109.6728123659</v>
      </c>
      <c r="D364" s="516">
        <f t="shared" ca="1" si="36"/>
        <v>303601.84446756192</v>
      </c>
      <c r="E364" s="516">
        <f t="shared" ca="1" si="37"/>
        <v>1131507.828344804</v>
      </c>
      <c r="F364" s="516">
        <f t="shared" ca="1" si="38"/>
        <v>54918063.457974315</v>
      </c>
      <c r="G364" s="517">
        <v>54736</v>
      </c>
      <c r="H364" s="516">
        <f t="shared" ca="1" si="39"/>
        <v>1518.0092223378097</v>
      </c>
      <c r="I364" s="518">
        <f t="shared" ca="1" si="40"/>
        <v>20850.44051851071</v>
      </c>
      <c r="J364" s="530">
        <f t="shared" ca="1" si="42"/>
        <v>1457478.1225532144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1435109.6728123659</v>
      </c>
      <c r="D365" s="516">
        <f t="shared" ca="1" si="36"/>
        <v>297472.84373069421</v>
      </c>
      <c r="E365" s="516">
        <f t="shared" ca="1" si="37"/>
        <v>1137636.8290816718</v>
      </c>
      <c r="F365" s="516">
        <f t="shared" ca="1" si="38"/>
        <v>53780426.628892645</v>
      </c>
      <c r="G365" s="517">
        <v>54766</v>
      </c>
      <c r="H365" s="516">
        <f t="shared" ca="1" si="39"/>
        <v>1487.364218653471</v>
      </c>
      <c r="I365" s="518">
        <f t="shared" ca="1" si="40"/>
        <v>19770.502844870753</v>
      </c>
      <c r="J365" s="530">
        <f t="shared" ca="1" si="42"/>
        <v>1456367.5398758901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1435109.6728123659</v>
      </c>
      <c r="D366" s="516">
        <f t="shared" ca="1" si="36"/>
        <v>291310.64423983515</v>
      </c>
      <c r="E366" s="516">
        <f t="shared" ca="1" si="37"/>
        <v>1143799.0285725307</v>
      </c>
      <c r="F366" s="516">
        <f t="shared" ca="1" si="38"/>
        <v>52636627.600320116</v>
      </c>
      <c r="G366" s="517">
        <v>54797</v>
      </c>
      <c r="H366" s="516">
        <f t="shared" ca="1" si="39"/>
        <v>1456.5532211991758</v>
      </c>
      <c r="I366" s="518">
        <f t="shared" ca="1" si="40"/>
        <v>20006.318705948062</v>
      </c>
      <c r="J366" s="530">
        <f t="shared" ca="1" si="42"/>
        <v>1456572.5447395132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1435109.6728123659</v>
      </c>
      <c r="D367" s="516">
        <f t="shared" ca="1" si="36"/>
        <v>285115.06616840063</v>
      </c>
      <c r="E367" s="516">
        <f t="shared" ca="1" si="37"/>
        <v>1149994.6066439652</v>
      </c>
      <c r="F367" s="516">
        <f t="shared" ca="1" si="38"/>
        <v>51486632.993676148</v>
      </c>
      <c r="G367" s="517">
        <v>54828</v>
      </c>
      <c r="H367" s="516">
        <f t="shared" ca="1" si="39"/>
        <v>1425.5753308420033</v>
      </c>
      <c r="I367" s="518">
        <f t="shared" ca="1" si="40"/>
        <v>19580.825467319082</v>
      </c>
      <c r="J367" s="530">
        <f t="shared" ca="1" si="42"/>
        <v>1456116.073610527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1435109.6728123659</v>
      </c>
      <c r="D368" s="516">
        <f t="shared" ref="D368:D407" ca="1" si="44">+F367*(($H$6/100)/$H$9)</f>
        <v>278885.9287157458</v>
      </c>
      <c r="E368" s="516">
        <f t="shared" ref="E368:E407" ca="1" si="45">+C368-D368</f>
        <v>1156223.74409662</v>
      </c>
      <c r="F368" s="516">
        <f t="shared" ref="F368:F407" ca="1" si="46">IF(F367&lt;1,0,+F367-E368)</f>
        <v>50330409.249579526</v>
      </c>
      <c r="G368" s="517">
        <v>54856</v>
      </c>
      <c r="H368" s="516">
        <f t="shared" ref="H368:H407" ca="1" si="47">+D368*$H$7/100</f>
        <v>1394.4296435787289</v>
      </c>
      <c r="I368" s="518">
        <f t="shared" ref="I368:I407" ca="1" si="48">+F367*$R$41*O368</f>
        <v>17299.508685875186</v>
      </c>
      <c r="J368" s="530">
        <f t="shared" ca="1" si="42"/>
        <v>1453803.61114182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1435109.6728123659</v>
      </c>
      <c r="D369" s="516">
        <f t="shared" ca="1" si="44"/>
        <v>272623.05010188912</v>
      </c>
      <c r="E369" s="516">
        <f t="shared" ca="1" si="45"/>
        <v>1162486.6227104769</v>
      </c>
      <c r="F369" s="516">
        <f t="shared" ca="1" si="46"/>
        <v>49167922.626869053</v>
      </c>
      <c r="G369" s="517">
        <v>54887</v>
      </c>
      <c r="H369" s="516">
        <f t="shared" ca="1" si="47"/>
        <v>1363.1152505094456</v>
      </c>
      <c r="I369" s="518">
        <f t="shared" ca="1" si="48"/>
        <v>18722.912240843583</v>
      </c>
      <c r="J369" s="530">
        <f t="shared" ref="J369:J407" ca="1" si="50">+C369+H369+I369</f>
        <v>1455195.7003037189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1435109.6728123659</v>
      </c>
      <c r="D370" s="516">
        <f t="shared" ca="1" si="44"/>
        <v>266326.2475622074</v>
      </c>
      <c r="E370" s="516">
        <f t="shared" ca="1" si="45"/>
        <v>1168783.4252501586</v>
      </c>
      <c r="F370" s="516">
        <f t="shared" ca="1" si="46"/>
        <v>47999139.201618895</v>
      </c>
      <c r="G370" s="517">
        <v>54917</v>
      </c>
      <c r="H370" s="516">
        <f t="shared" ca="1" si="47"/>
        <v>1331.631237811037</v>
      </c>
      <c r="I370" s="518">
        <f t="shared" ca="1" si="48"/>
        <v>17700.452145672858</v>
      </c>
      <c r="J370" s="530">
        <f t="shared" ca="1" si="50"/>
        <v>1454141.7561958497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1435109.6728123659</v>
      </c>
      <c r="D371" s="516">
        <f t="shared" ca="1" si="44"/>
        <v>259995.33734210234</v>
      </c>
      <c r="E371" s="516">
        <f t="shared" ca="1" si="45"/>
        <v>1175114.3354702636</v>
      </c>
      <c r="F371" s="516">
        <f t="shared" ca="1" si="46"/>
        <v>46824024.866148628</v>
      </c>
      <c r="G371" s="517">
        <v>54948</v>
      </c>
      <c r="H371" s="516">
        <f t="shared" ca="1" si="47"/>
        <v>1299.9766867105118</v>
      </c>
      <c r="I371" s="518">
        <f t="shared" ca="1" si="48"/>
        <v>17855.67978300223</v>
      </c>
      <c r="J371" s="530">
        <f t="shared" ca="1" si="50"/>
        <v>1454265.3292820787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1435109.6728123659</v>
      </c>
      <c r="D372" s="516">
        <f t="shared" ca="1" si="44"/>
        <v>253630.13469163841</v>
      </c>
      <c r="E372" s="516">
        <f t="shared" ca="1" si="45"/>
        <v>1181479.5381207275</v>
      </c>
      <c r="F372" s="516">
        <f t="shared" ca="1" si="46"/>
        <v>45642545.328027904</v>
      </c>
      <c r="G372" s="517">
        <v>54978</v>
      </c>
      <c r="H372" s="516">
        <f t="shared" ca="1" si="47"/>
        <v>1268.1506734581919</v>
      </c>
      <c r="I372" s="518">
        <f t="shared" ca="1" si="48"/>
        <v>16856.648951813502</v>
      </c>
      <c r="J372" s="530">
        <f t="shared" ca="1" si="50"/>
        <v>1453234.4724376376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1435109.6728123659</v>
      </c>
      <c r="D373" s="516">
        <f t="shared" ca="1" si="44"/>
        <v>247230.45386015114</v>
      </c>
      <c r="E373" s="516">
        <f t="shared" ca="1" si="45"/>
        <v>1187879.2189522148</v>
      </c>
      <c r="F373" s="516">
        <f t="shared" ca="1" si="46"/>
        <v>44454666.109075688</v>
      </c>
      <c r="G373" s="517">
        <v>55009</v>
      </c>
      <c r="H373" s="516">
        <f t="shared" ca="1" si="47"/>
        <v>1236.1522693007557</v>
      </c>
      <c r="I373" s="518">
        <f t="shared" ca="1" si="48"/>
        <v>16979.026862026381</v>
      </c>
      <c r="J373" s="530">
        <f t="shared" ca="1" si="50"/>
        <v>1453324.8519436931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1435109.6728123659</v>
      </c>
      <c r="D374" s="516">
        <f t="shared" ca="1" si="44"/>
        <v>240796.10809082666</v>
      </c>
      <c r="E374" s="516">
        <f t="shared" ca="1" si="45"/>
        <v>1194313.5647215392</v>
      </c>
      <c r="F374" s="516">
        <f t="shared" ca="1" si="46"/>
        <v>43260352.544354148</v>
      </c>
      <c r="G374" s="517">
        <v>55040</v>
      </c>
      <c r="H374" s="516">
        <f t="shared" ca="1" si="47"/>
        <v>1203.9805404541332</v>
      </c>
      <c r="I374" s="518">
        <f t="shared" ca="1" si="48"/>
        <v>16537.135792576155</v>
      </c>
      <c r="J374" s="530">
        <f t="shared" ca="1" si="50"/>
        <v>1452850.7891453963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1435109.6728123659</v>
      </c>
      <c r="D375" s="516">
        <f t="shared" ca="1" si="44"/>
        <v>234326.90961525164</v>
      </c>
      <c r="E375" s="516">
        <f t="shared" ca="1" si="45"/>
        <v>1200782.7631971142</v>
      </c>
      <c r="F375" s="516">
        <f t="shared" ca="1" si="46"/>
        <v>42059569.781157032</v>
      </c>
      <c r="G375" s="517">
        <v>55070</v>
      </c>
      <c r="H375" s="516">
        <f t="shared" ca="1" si="47"/>
        <v>1171.6345480762582</v>
      </c>
      <c r="I375" s="518">
        <f t="shared" ca="1" si="48"/>
        <v>15573.726915967492</v>
      </c>
      <c r="J375" s="530">
        <f t="shared" ca="1" si="50"/>
        <v>1451855.0342764095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1435109.6728123659</v>
      </c>
      <c r="D376" s="516">
        <f t="shared" ca="1" si="44"/>
        <v>227822.66964793392</v>
      </c>
      <c r="E376" s="516">
        <f t="shared" ca="1" si="45"/>
        <v>1207287.003164432</v>
      </c>
      <c r="F376" s="516">
        <f t="shared" ca="1" si="46"/>
        <v>40852282.777992599</v>
      </c>
      <c r="G376" s="517">
        <v>55101</v>
      </c>
      <c r="H376" s="516">
        <f t="shared" ca="1" si="47"/>
        <v>1139.1133482396697</v>
      </c>
      <c r="I376" s="518">
        <f t="shared" ca="1" si="48"/>
        <v>15646.159958590415</v>
      </c>
      <c r="J376" s="530">
        <f t="shared" ca="1" si="50"/>
        <v>1451894.946119196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1435109.6728123659</v>
      </c>
      <c r="D377" s="516">
        <f t="shared" ca="1" si="44"/>
        <v>221283.19838079324</v>
      </c>
      <c r="E377" s="516">
        <f t="shared" ca="1" si="45"/>
        <v>1213826.4744315727</v>
      </c>
      <c r="F377" s="516">
        <f t="shared" ca="1" si="46"/>
        <v>39638456.303561024</v>
      </c>
      <c r="G377" s="517">
        <v>55131</v>
      </c>
      <c r="H377" s="516">
        <f t="shared" ca="1" si="47"/>
        <v>1106.4159919039662</v>
      </c>
      <c r="I377" s="518">
        <f t="shared" ca="1" si="48"/>
        <v>14706.821800077334</v>
      </c>
      <c r="J377" s="530">
        <f t="shared" ca="1" si="50"/>
        <v>1450922.9106043472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1435109.6728123659</v>
      </c>
      <c r="D378" s="516">
        <f t="shared" ca="1" si="44"/>
        <v>214708.30497762223</v>
      </c>
      <c r="E378" s="516">
        <f t="shared" ca="1" si="45"/>
        <v>1220401.3678347436</v>
      </c>
      <c r="F378" s="516">
        <f t="shared" ca="1" si="46"/>
        <v>38418054.935726278</v>
      </c>
      <c r="G378" s="517">
        <v>55162</v>
      </c>
      <c r="H378" s="516">
        <f t="shared" ca="1" si="47"/>
        <v>1073.5415248881111</v>
      </c>
      <c r="I378" s="518">
        <f t="shared" ca="1" si="48"/>
        <v>14745.5057449247</v>
      </c>
      <c r="J378" s="530">
        <f t="shared" ca="1" si="50"/>
        <v>1450928.7200821787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1435109.6728123659</v>
      </c>
      <c r="D379" s="516">
        <f t="shared" ca="1" si="44"/>
        <v>208097.79756851733</v>
      </c>
      <c r="E379" s="516">
        <f t="shared" ca="1" si="45"/>
        <v>1227011.8752438487</v>
      </c>
      <c r="F379" s="516">
        <f t="shared" ca="1" si="46"/>
        <v>37191043.060482427</v>
      </c>
      <c r="G379" s="517">
        <v>55193</v>
      </c>
      <c r="H379" s="516">
        <f t="shared" ca="1" si="47"/>
        <v>1040.4889878425865</v>
      </c>
      <c r="I379" s="518">
        <f t="shared" ca="1" si="48"/>
        <v>14291.516436090174</v>
      </c>
      <c r="J379" s="530">
        <f t="shared" ca="1" si="50"/>
        <v>1450441.6782362987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1435109.6728123659</v>
      </c>
      <c r="D380" s="516">
        <f t="shared" ca="1" si="44"/>
        <v>201451.48324427984</v>
      </c>
      <c r="E380" s="516">
        <f t="shared" ca="1" si="45"/>
        <v>1233658.1895680861</v>
      </c>
      <c r="F380" s="516">
        <f t="shared" ca="1" si="46"/>
        <v>35957384.87091434</v>
      </c>
      <c r="G380" s="517">
        <v>55221</v>
      </c>
      <c r="H380" s="516">
        <f t="shared" ca="1" si="47"/>
        <v>1007.2574162213991</v>
      </c>
      <c r="I380" s="518">
        <f t="shared" ca="1" si="48"/>
        <v>12496.190468322095</v>
      </c>
      <c r="J380" s="530">
        <f t="shared" ca="1" si="50"/>
        <v>1448613.1206969093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1435109.6728123659</v>
      </c>
      <c r="D381" s="516">
        <f t="shared" ca="1" si="44"/>
        <v>194769.16805078601</v>
      </c>
      <c r="E381" s="516">
        <f t="shared" ca="1" si="45"/>
        <v>1240340.5047615799</v>
      </c>
      <c r="F381" s="516">
        <f t="shared" ca="1" si="46"/>
        <v>34717044.366152763</v>
      </c>
      <c r="G381" s="517">
        <v>55252</v>
      </c>
      <c r="H381" s="516">
        <f t="shared" ca="1" si="47"/>
        <v>973.84584025393008</v>
      </c>
      <c r="I381" s="518">
        <f t="shared" ca="1" si="48"/>
        <v>13376.147171980132</v>
      </c>
      <c r="J381" s="530">
        <f t="shared" ca="1" si="50"/>
        <v>1449459.6658246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1435109.6728123659</v>
      </c>
      <c r="D382" s="516">
        <f t="shared" ca="1" si="44"/>
        <v>188050.65698332747</v>
      </c>
      <c r="E382" s="516">
        <f t="shared" ca="1" si="45"/>
        <v>1247059.0158290383</v>
      </c>
      <c r="F382" s="516">
        <f t="shared" ca="1" si="46"/>
        <v>33469985.350323725</v>
      </c>
      <c r="G382" s="517">
        <v>55282</v>
      </c>
      <c r="H382" s="516">
        <f t="shared" ca="1" si="47"/>
        <v>940.25328491663731</v>
      </c>
      <c r="I382" s="518">
        <f t="shared" ca="1" si="48"/>
        <v>12498.135971814992</v>
      </c>
      <c r="J382" s="530">
        <f t="shared" ca="1" si="50"/>
        <v>1448548.0620690978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1435109.6728123659</v>
      </c>
      <c r="D383" s="516">
        <f t="shared" ca="1" si="44"/>
        <v>181295.75398092018</v>
      </c>
      <c r="E383" s="516">
        <f t="shared" ca="1" si="45"/>
        <v>1253813.9188314457</v>
      </c>
      <c r="F383" s="516">
        <f t="shared" ca="1" si="46"/>
        <v>32216171.43149228</v>
      </c>
      <c r="G383" s="517">
        <v>55313</v>
      </c>
      <c r="H383" s="516">
        <f t="shared" ca="1" si="47"/>
        <v>906.47876990460088</v>
      </c>
      <c r="I383" s="518">
        <f t="shared" ca="1" si="48"/>
        <v>12450.834550320424</v>
      </c>
      <c r="J383" s="530">
        <f t="shared" ca="1" si="50"/>
        <v>1448466.986132591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1435109.6728123659</v>
      </c>
      <c r="D384" s="516">
        <f t="shared" ca="1" si="44"/>
        <v>174504.2619205832</v>
      </c>
      <c r="E384" s="516">
        <f t="shared" ca="1" si="45"/>
        <v>1260605.4108917827</v>
      </c>
      <c r="F384" s="516">
        <f t="shared" ca="1" si="46"/>
        <v>30955566.020600498</v>
      </c>
      <c r="G384" s="517">
        <v>55343</v>
      </c>
      <c r="H384" s="516">
        <f t="shared" ca="1" si="47"/>
        <v>872.52130960291606</v>
      </c>
      <c r="I384" s="518">
        <f t="shared" ca="1" si="48"/>
        <v>11597.821715337219</v>
      </c>
      <c r="J384" s="530">
        <f t="shared" ca="1" si="50"/>
        <v>1447580.0158373062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1435109.6728123659</v>
      </c>
      <c r="D385" s="516">
        <f t="shared" ca="1" si="44"/>
        <v>167675.98261158605</v>
      </c>
      <c r="E385" s="516">
        <f t="shared" ca="1" si="45"/>
        <v>1267433.6902007798</v>
      </c>
      <c r="F385" s="516">
        <f t="shared" ca="1" si="46"/>
        <v>29688132.330399718</v>
      </c>
      <c r="G385" s="517">
        <v>55374</v>
      </c>
      <c r="H385" s="516">
        <f t="shared" ca="1" si="47"/>
        <v>838.37991305793025</v>
      </c>
      <c r="I385" s="518">
        <f t="shared" ca="1" si="48"/>
        <v>11515.470559663385</v>
      </c>
      <c r="J385" s="530">
        <f t="shared" ca="1" si="50"/>
        <v>1447463.5232850872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1435109.6728123659</v>
      </c>
      <c r="D386" s="516">
        <f t="shared" ca="1" si="44"/>
        <v>160810.71678966514</v>
      </c>
      <c r="E386" s="516">
        <f t="shared" ca="1" si="45"/>
        <v>1274298.9560227008</v>
      </c>
      <c r="F386" s="516">
        <f t="shared" ca="1" si="46"/>
        <v>28413833.374377016</v>
      </c>
      <c r="G386" s="517">
        <v>55405</v>
      </c>
      <c r="H386" s="516">
        <f t="shared" ca="1" si="47"/>
        <v>804.0535839483257</v>
      </c>
      <c r="I386" s="518">
        <f t="shared" ca="1" si="48"/>
        <v>11043.985226908695</v>
      </c>
      <c r="J386" s="530">
        <f t="shared" ca="1" si="50"/>
        <v>1446957.711623223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1435109.6728123659</v>
      </c>
      <c r="D387" s="516">
        <f t="shared" ca="1" si="44"/>
        <v>153908.26411120885</v>
      </c>
      <c r="E387" s="516">
        <f t="shared" ca="1" si="45"/>
        <v>1281201.4087011572</v>
      </c>
      <c r="F387" s="516">
        <f t="shared" ca="1" si="46"/>
        <v>27132631.965675861</v>
      </c>
      <c r="G387" s="517">
        <v>55435</v>
      </c>
      <c r="H387" s="516">
        <f t="shared" ca="1" si="47"/>
        <v>769.54132055604418</v>
      </c>
      <c r="I387" s="518">
        <f t="shared" ca="1" si="48"/>
        <v>10228.980014775723</v>
      </c>
      <c r="J387" s="530">
        <f t="shared" ca="1" si="50"/>
        <v>1446108.1941476976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1435109.6728123659</v>
      </c>
      <c r="D388" s="516">
        <f t="shared" ca="1" si="44"/>
        <v>146968.42314741091</v>
      </c>
      <c r="E388" s="516">
        <f t="shared" ca="1" si="45"/>
        <v>1288141.2496649551</v>
      </c>
      <c r="F388" s="516">
        <f t="shared" ca="1" si="46"/>
        <v>25844490.716010906</v>
      </c>
      <c r="G388" s="517">
        <v>55466</v>
      </c>
      <c r="H388" s="516">
        <f t="shared" ca="1" si="47"/>
        <v>734.84211573705454</v>
      </c>
      <c r="I388" s="518">
        <f t="shared" ca="1" si="48"/>
        <v>10093.339091231419</v>
      </c>
      <c r="J388" s="530">
        <f t="shared" ca="1" si="50"/>
        <v>1445937.8540193343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1435109.6728123659</v>
      </c>
      <c r="D389" s="516">
        <f t="shared" ca="1" si="44"/>
        <v>139990.99137839241</v>
      </c>
      <c r="E389" s="516">
        <f t="shared" ca="1" si="45"/>
        <v>1295118.6814339736</v>
      </c>
      <c r="F389" s="516">
        <f t="shared" ca="1" si="46"/>
        <v>24549372.034576934</v>
      </c>
      <c r="G389" s="517">
        <v>55496</v>
      </c>
      <c r="H389" s="516">
        <f t="shared" ca="1" si="47"/>
        <v>699.95495689196207</v>
      </c>
      <c r="I389" s="518">
        <f t="shared" ca="1" si="48"/>
        <v>9304.0166577639266</v>
      </c>
      <c r="J389" s="530">
        <f t="shared" ca="1" si="50"/>
        <v>1445113.6444270217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1435109.6728123659</v>
      </c>
      <c r="D390" s="516">
        <f t="shared" ca="1" si="44"/>
        <v>132975.76518729172</v>
      </c>
      <c r="E390" s="516">
        <f t="shared" ca="1" si="45"/>
        <v>1302133.9076250743</v>
      </c>
      <c r="F390" s="516">
        <f t="shared" ca="1" si="46"/>
        <v>23247238.126951858</v>
      </c>
      <c r="G390" s="517">
        <v>55527</v>
      </c>
      <c r="H390" s="516">
        <f t="shared" ca="1" si="47"/>
        <v>664.87882593645861</v>
      </c>
      <c r="I390" s="518">
        <f t="shared" ca="1" si="48"/>
        <v>9132.3663968626188</v>
      </c>
      <c r="J390" s="530">
        <f t="shared" ca="1" si="50"/>
        <v>1444906.9180351649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1435109.6728123659</v>
      </c>
      <c r="D391" s="516">
        <f t="shared" ca="1" si="44"/>
        <v>125922.53985432257</v>
      </c>
      <c r="E391" s="516">
        <f t="shared" ca="1" si="45"/>
        <v>1309187.1329580434</v>
      </c>
      <c r="F391" s="516">
        <f t="shared" ca="1" si="46"/>
        <v>21938050.993993815</v>
      </c>
      <c r="G391" s="517">
        <v>55558</v>
      </c>
      <c r="H391" s="516">
        <f t="shared" ca="1" si="47"/>
        <v>629.61269927161288</v>
      </c>
      <c r="I391" s="518">
        <f t="shared" ca="1" si="48"/>
        <v>8647.9725832260901</v>
      </c>
      <c r="J391" s="530">
        <f t="shared" ca="1" si="50"/>
        <v>1444387.2580948637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1435109.6728123659</v>
      </c>
      <c r="D392" s="516">
        <f t="shared" ca="1" si="44"/>
        <v>118831.10955079984</v>
      </c>
      <c r="E392" s="516">
        <f t="shared" ca="1" si="45"/>
        <v>1316278.563261566</v>
      </c>
      <c r="F392" s="516">
        <f t="shared" ca="1" si="46"/>
        <v>20621772.43073225</v>
      </c>
      <c r="G392" s="517">
        <v>55587</v>
      </c>
      <c r="H392" s="516">
        <f t="shared" ca="1" si="47"/>
        <v>594.15554775399914</v>
      </c>
      <c r="I392" s="518">
        <f t="shared" ca="1" si="48"/>
        <v>7634.4417459098468</v>
      </c>
      <c r="J392" s="530">
        <f t="shared" ca="1" si="50"/>
        <v>1443338.2701060297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1435109.6728123659</v>
      </c>
      <c r="D393" s="516">
        <f t="shared" ca="1" si="44"/>
        <v>111701.26733313303</v>
      </c>
      <c r="E393" s="516">
        <f t="shared" ca="1" si="45"/>
        <v>1323408.4054792328</v>
      </c>
      <c r="F393" s="516">
        <f t="shared" ca="1" si="46"/>
        <v>19298364.025253017</v>
      </c>
      <c r="G393" s="517">
        <v>55618</v>
      </c>
      <c r="H393" s="516">
        <f t="shared" ca="1" si="47"/>
        <v>558.50633666566512</v>
      </c>
      <c r="I393" s="518">
        <f t="shared" ca="1" si="48"/>
        <v>7671.2993442323959</v>
      </c>
      <c r="J393" s="530">
        <f t="shared" ca="1" si="50"/>
        <v>1443339.4784932639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1435109.6728123659</v>
      </c>
      <c r="D394" s="516">
        <f t="shared" ca="1" si="44"/>
        <v>104532.80513678718</v>
      </c>
      <c r="E394" s="516">
        <f t="shared" ca="1" si="45"/>
        <v>1330576.8676755787</v>
      </c>
      <c r="F394" s="516">
        <f t="shared" ca="1" si="46"/>
        <v>17967787.157577436</v>
      </c>
      <c r="G394" s="517">
        <v>55648</v>
      </c>
      <c r="H394" s="516">
        <f t="shared" ca="1" si="47"/>
        <v>522.66402568393596</v>
      </c>
      <c r="I394" s="518">
        <f t="shared" ca="1" si="48"/>
        <v>6947.4110490910853</v>
      </c>
      <c r="J394" s="530">
        <f t="shared" ca="1" si="50"/>
        <v>1442579.7478871408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1435109.6728123659</v>
      </c>
      <c r="D395" s="516">
        <f t="shared" ca="1" si="44"/>
        <v>97325.513770211124</v>
      </c>
      <c r="E395" s="516">
        <f t="shared" ca="1" si="45"/>
        <v>1337784.1590421549</v>
      </c>
      <c r="F395" s="516">
        <f t="shared" ca="1" si="46"/>
        <v>16630002.998535281</v>
      </c>
      <c r="G395" s="517">
        <v>55679</v>
      </c>
      <c r="H395" s="516">
        <f t="shared" ca="1" si="47"/>
        <v>486.62756885105563</v>
      </c>
      <c r="I395" s="518">
        <f t="shared" ca="1" si="48"/>
        <v>6684.0168226188052</v>
      </c>
      <c r="J395" s="530">
        <f t="shared" ca="1" si="50"/>
        <v>1442280.3172038358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1435109.6728123659</v>
      </c>
      <c r="D396" s="516">
        <f t="shared" ca="1" si="44"/>
        <v>90079.182908732779</v>
      </c>
      <c r="E396" s="516">
        <f t="shared" ca="1" si="45"/>
        <v>1345030.4899036332</v>
      </c>
      <c r="F396" s="516">
        <f t="shared" ca="1" si="46"/>
        <v>15284972.508631648</v>
      </c>
      <c r="G396" s="517">
        <v>55709</v>
      </c>
      <c r="H396" s="516">
        <f t="shared" ca="1" si="47"/>
        <v>450.39591454366388</v>
      </c>
      <c r="I396" s="518">
        <f t="shared" ca="1" si="48"/>
        <v>5986.8010794727006</v>
      </c>
      <c r="J396" s="530">
        <f t="shared" ca="1" si="50"/>
        <v>1441546.8698063823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1435109.6728123659</v>
      </c>
      <c r="D397" s="516">
        <f t="shared" ca="1" si="44"/>
        <v>82793.601088421434</v>
      </c>
      <c r="E397" s="516">
        <f t="shared" ca="1" si="45"/>
        <v>1352316.0717239445</v>
      </c>
      <c r="F397" s="516">
        <f t="shared" ca="1" si="46"/>
        <v>13932656.436907705</v>
      </c>
      <c r="G397" s="517">
        <v>55740</v>
      </c>
      <c r="H397" s="516">
        <f t="shared" ca="1" si="47"/>
        <v>413.96800544210714</v>
      </c>
      <c r="I397" s="518">
        <f t="shared" ca="1" si="48"/>
        <v>5686.0097732109725</v>
      </c>
      <c r="J397" s="530">
        <f t="shared" ca="1" si="50"/>
        <v>1441209.6505910191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1435109.6728123659</v>
      </c>
      <c r="D398" s="516">
        <f t="shared" ca="1" si="44"/>
        <v>75468.555699916731</v>
      </c>
      <c r="E398" s="516">
        <f t="shared" ca="1" si="45"/>
        <v>1359641.1171124491</v>
      </c>
      <c r="F398" s="516">
        <f t="shared" ca="1" si="46"/>
        <v>12573015.319795256</v>
      </c>
      <c r="G398" s="517">
        <v>55771</v>
      </c>
      <c r="H398" s="516">
        <f t="shared" ca="1" si="47"/>
        <v>377.34277849958363</v>
      </c>
      <c r="I398" s="518">
        <f t="shared" ca="1" si="48"/>
        <v>5182.9481945296657</v>
      </c>
      <c r="J398" s="530">
        <f t="shared" ca="1" si="50"/>
        <v>1440669.963785395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1435109.6728123659</v>
      </c>
      <c r="D399" s="516">
        <f t="shared" ca="1" si="44"/>
        <v>68103.83298222431</v>
      </c>
      <c r="E399" s="516">
        <f t="shared" ca="1" si="45"/>
        <v>1367005.8398301415</v>
      </c>
      <c r="F399" s="516">
        <f t="shared" ca="1" si="46"/>
        <v>11206009.479965115</v>
      </c>
      <c r="G399" s="517">
        <v>55801</v>
      </c>
      <c r="H399" s="516">
        <f t="shared" ca="1" si="47"/>
        <v>340.51916491112155</v>
      </c>
      <c r="I399" s="518">
        <f t="shared" ca="1" si="48"/>
        <v>4526.285515126292</v>
      </c>
      <c r="J399" s="530">
        <f t="shared" ca="1" si="50"/>
        <v>1439976.4774924032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1435109.6728123659</v>
      </c>
      <c r="D400" s="516">
        <f t="shared" ca="1" si="44"/>
        <v>60699.218016477709</v>
      </c>
      <c r="E400" s="516">
        <f t="shared" ca="1" si="45"/>
        <v>1374410.4547958882</v>
      </c>
      <c r="F400" s="516">
        <f t="shared" ca="1" si="46"/>
        <v>9831599.0251692273</v>
      </c>
      <c r="G400" s="517">
        <v>55832</v>
      </c>
      <c r="H400" s="516">
        <f t="shared" ca="1" si="47"/>
        <v>303.49609008238855</v>
      </c>
      <c r="I400" s="518">
        <f t="shared" ca="1" si="48"/>
        <v>4168.635526547022</v>
      </c>
      <c r="J400" s="530">
        <f t="shared" ca="1" si="50"/>
        <v>1439581.8044289954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1435109.6728123659</v>
      </c>
      <c r="D401" s="516">
        <f t="shared" ca="1" si="44"/>
        <v>53254.494719666647</v>
      </c>
      <c r="E401" s="516">
        <f t="shared" ca="1" si="45"/>
        <v>1381855.1780926993</v>
      </c>
      <c r="F401" s="516">
        <f t="shared" ca="1" si="46"/>
        <v>8449743.8470765278</v>
      </c>
      <c r="G401" s="517">
        <v>55862</v>
      </c>
      <c r="H401" s="516">
        <f t="shared" ca="1" si="47"/>
        <v>266.27247359833325</v>
      </c>
      <c r="I401" s="518">
        <f t="shared" ca="1" si="48"/>
        <v>3539.3756490609212</v>
      </c>
      <c r="J401" s="530">
        <f t="shared" ca="1" si="50"/>
        <v>1438915.3209350251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1435109.6728123659</v>
      </c>
      <c r="D402" s="516">
        <f t="shared" ca="1" si="44"/>
        <v>45769.445838331194</v>
      </c>
      <c r="E402" s="516">
        <f t="shared" ca="1" si="45"/>
        <v>1389340.2269740347</v>
      </c>
      <c r="F402" s="516">
        <f t="shared" ca="1" si="46"/>
        <v>7060403.6201024931</v>
      </c>
      <c r="G402" s="517">
        <v>55893</v>
      </c>
      <c r="H402" s="516">
        <f t="shared" ca="1" si="47"/>
        <v>228.84722919165597</v>
      </c>
      <c r="I402" s="518">
        <f t="shared" ca="1" si="48"/>
        <v>3143.3047111124683</v>
      </c>
      <c r="J402" s="530">
        <f t="shared" ca="1" si="50"/>
        <v>1438481.82475267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1435109.6728123659</v>
      </c>
      <c r="D403" s="516">
        <f t="shared" ca="1" si="44"/>
        <v>38243.852942221842</v>
      </c>
      <c r="E403" s="516">
        <f t="shared" ca="1" si="45"/>
        <v>1396865.8198701441</v>
      </c>
      <c r="F403" s="516">
        <f t="shared" ca="1" si="46"/>
        <v>5663537.800232349</v>
      </c>
      <c r="G403" s="517">
        <v>55924</v>
      </c>
      <c r="H403" s="516">
        <f t="shared" ca="1" si="47"/>
        <v>191.21926471110922</v>
      </c>
      <c r="I403" s="518">
        <f t="shared" ca="1" si="48"/>
        <v>2626.4701466781271</v>
      </c>
      <c r="J403" s="530">
        <f t="shared" ca="1" si="50"/>
        <v>1437927.3622237551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1435109.6728123659</v>
      </c>
      <c r="D404" s="516">
        <f t="shared" ca="1" si="44"/>
        <v>30677.496417925224</v>
      </c>
      <c r="E404" s="516">
        <f t="shared" ca="1" si="45"/>
        <v>1404432.1763944407</v>
      </c>
      <c r="F404" s="516">
        <f t="shared" ca="1" si="46"/>
        <v>4259105.6238379087</v>
      </c>
      <c r="G404" s="517">
        <v>55952</v>
      </c>
      <c r="H404" s="516">
        <f t="shared" ca="1" si="47"/>
        <v>153.38748208962613</v>
      </c>
      <c r="I404" s="518">
        <f t="shared" ca="1" si="48"/>
        <v>1902.9487008780688</v>
      </c>
      <c r="J404" s="530">
        <f t="shared" ca="1" si="50"/>
        <v>1437166.0089953337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1435109.6728123659</v>
      </c>
      <c r="D405" s="516">
        <f t="shared" ca="1" si="44"/>
        <v>23070.155462455339</v>
      </c>
      <c r="E405" s="516">
        <f t="shared" ca="1" si="45"/>
        <v>1412039.5173499107</v>
      </c>
      <c r="F405" s="516">
        <f t="shared" ca="1" si="46"/>
        <v>2847066.1064879978</v>
      </c>
      <c r="G405" s="517">
        <v>55983</v>
      </c>
      <c r="H405" s="516">
        <f t="shared" ca="1" si="47"/>
        <v>115.35077731227669</v>
      </c>
      <c r="I405" s="518">
        <f t="shared" ca="1" si="48"/>
        <v>1584.3872920677018</v>
      </c>
      <c r="J405" s="530">
        <f t="shared" ca="1" si="50"/>
        <v>1436809.4108817459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1435109.6728123659</v>
      </c>
      <c r="D406" s="516">
        <f t="shared" ca="1" si="44"/>
        <v>15421.608076809989</v>
      </c>
      <c r="E406" s="516">
        <f t="shared" ca="1" si="45"/>
        <v>1419688.064735556</v>
      </c>
      <c r="F406" s="516">
        <f t="shared" ca="1" si="46"/>
        <v>1427378.0417524418</v>
      </c>
      <c r="G406" s="517">
        <v>56013</v>
      </c>
      <c r="H406" s="516">
        <f t="shared" ca="1" si="47"/>
        <v>77.108040384049943</v>
      </c>
      <c r="I406" s="518">
        <f t="shared" ca="1" si="48"/>
        <v>1024.943798335679</v>
      </c>
      <c r="J406" s="530">
        <f t="shared" ca="1" si="50"/>
        <v>1436211.7246510857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1435109.6728123659</v>
      </c>
      <c r="D407" s="516">
        <f t="shared" ca="1" si="44"/>
        <v>7731.6310594923934</v>
      </c>
      <c r="E407" s="516">
        <f t="shared" ca="1" si="45"/>
        <v>1427378.0417528735</v>
      </c>
      <c r="F407" s="516">
        <f t="shared" ca="1" si="46"/>
        <v>-4.3166801333427429E-7</v>
      </c>
      <c r="G407" s="517">
        <v>56044</v>
      </c>
      <c r="H407" s="516">
        <f t="shared" ca="1" si="47"/>
        <v>38.658155297461967</v>
      </c>
      <c r="I407" s="518">
        <f t="shared" ca="1" si="48"/>
        <v>530.98463153190824</v>
      </c>
      <c r="J407" s="530">
        <f t="shared" ca="1" si="50"/>
        <v>1435679.3155991952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0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516639482.2124486</v>
      </c>
      <c r="D409" s="540">
        <f ca="1">SUM(D47:D407)</f>
        <v>289589604.75122547</v>
      </c>
      <c r="E409" s="539">
        <f ca="1">SUM(E47:E408)</f>
        <v>227049877.4612259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showGridLines="0" zoomScale="70" zoomScaleNormal="70" zoomScaleSheetLayoutView="100" workbookViewId="0">
      <selection activeCell="D5" sqref="D5"/>
    </sheetView>
  </sheetViews>
  <sheetFormatPr baseColWidth="10" defaultColWidth="8.85546875" defaultRowHeight="12" customHeight="1"/>
  <cols>
    <col min="1" max="1" width="4.28515625" style="412" bestFit="1" customWidth="1"/>
    <col min="2" max="2" width="22.42578125" style="412" customWidth="1"/>
    <col min="3" max="3" width="38.5703125" style="412" customWidth="1"/>
    <col min="4" max="4" width="19.5703125" style="412" customWidth="1"/>
    <col min="5" max="5" width="22" style="412" customWidth="1"/>
    <col min="6" max="6" width="31" style="412" customWidth="1"/>
    <col min="7" max="7" width="26.28515625" style="412" hidden="1" customWidth="1"/>
    <col min="8" max="8" width="23.7109375" style="412" customWidth="1"/>
    <col min="9" max="9" width="27.28515625" style="412" customWidth="1"/>
    <col min="10" max="11" width="21.85546875" style="412" customWidth="1"/>
    <col min="12" max="12" width="13.5703125" style="412" customWidth="1"/>
    <col min="13" max="13" width="4.5703125" style="412" customWidth="1"/>
    <col min="14" max="14" width="7.5703125" style="412" customWidth="1"/>
    <col min="15" max="15" width="13.85546875" style="412" hidden="1" customWidth="1"/>
    <col min="16" max="16" width="9.140625" style="412" customWidth="1"/>
    <col min="17" max="17" width="6.5703125" style="412" customWidth="1"/>
    <col min="18" max="18" width="34.42578125" style="412" bestFit="1" customWidth="1"/>
    <col min="19" max="19" width="36.5703125" style="412" customWidth="1"/>
    <col min="20" max="20" width="22.42578125" style="412" customWidth="1"/>
    <col min="21" max="21" width="7.7109375" style="412" customWidth="1"/>
    <col min="22" max="22" width="19.85546875" style="412" customWidth="1"/>
    <col min="23" max="23" width="20.140625" style="412" bestFit="1" customWidth="1"/>
    <col min="24" max="24" width="25" style="434" bestFit="1" customWidth="1"/>
    <col min="25" max="254" width="11.42578125" style="412" customWidth="1"/>
    <col min="255" max="16384" width="8.85546875" style="412"/>
  </cols>
  <sheetData>
    <row r="1" spans="1:20" ht="21.75" thickBot="1">
      <c r="B1" s="413">
        <v>1</v>
      </c>
      <c r="C1" s="414" t="s">
        <v>340</v>
      </c>
      <c r="D1" s="415">
        <v>2</v>
      </c>
    </row>
    <row r="2" spans="1:20" ht="23.45" customHeight="1">
      <c r="A2" s="416"/>
      <c r="B2" s="624" t="s">
        <v>341</v>
      </c>
      <c r="C2" s="624"/>
      <c r="D2" s="624"/>
      <c r="E2" s="624"/>
      <c r="F2" s="624"/>
      <c r="G2" s="624"/>
      <c r="H2" s="624"/>
      <c r="I2" s="624"/>
      <c r="J2" s="624"/>
      <c r="K2" s="417"/>
      <c r="L2" s="417"/>
      <c r="M2" s="417"/>
      <c r="N2" s="417"/>
      <c r="P2" s="418"/>
      <c r="Q2" s="628" t="s">
        <v>342</v>
      </c>
      <c r="R2" s="628"/>
      <c r="S2" s="628"/>
      <c r="T2" s="629"/>
    </row>
    <row r="3" spans="1:20" ht="19.899999999999999" customHeight="1">
      <c r="A3" s="416"/>
      <c r="B3" s="416"/>
      <c r="C3" s="638" t="s">
        <v>343</v>
      </c>
      <c r="D3" s="638"/>
      <c r="E3" s="419"/>
      <c r="F3" s="638" t="s">
        <v>344</v>
      </c>
      <c r="G3" s="638"/>
      <c r="H3" s="638"/>
      <c r="I3" s="420"/>
      <c r="P3" s="421"/>
      <c r="T3" s="422"/>
    </row>
    <row r="4" spans="1:20" ht="19.899999999999999" customHeight="1">
      <c r="A4" s="416"/>
      <c r="B4" s="413">
        <v>2</v>
      </c>
      <c r="C4" s="414" t="s">
        <v>345</v>
      </c>
      <c r="D4" s="543">
        <f>+'RESUMEN PARA PLATAFORMA '!E47</f>
        <v>7</v>
      </c>
      <c r="E4" s="424">
        <v>7</v>
      </c>
      <c r="F4" s="425" t="s">
        <v>346</v>
      </c>
      <c r="G4" s="426"/>
      <c r="H4" s="423">
        <v>360</v>
      </c>
      <c r="P4" s="427">
        <v>1</v>
      </c>
      <c r="Q4" s="636" t="s">
        <v>347</v>
      </c>
      <c r="R4" s="636"/>
      <c r="S4" s="428"/>
      <c r="T4" s="429">
        <f ca="1">+H42*D4</f>
        <v>1961210676.4513354</v>
      </c>
    </row>
    <row r="5" spans="1:20" ht="31.5" customHeight="1">
      <c r="A5" s="416"/>
      <c r="B5" s="413">
        <v>3</v>
      </c>
      <c r="C5" s="414" t="s">
        <v>348</v>
      </c>
      <c r="D5" s="423">
        <f>+'5- COSTO FINANCIERO AFD'!M14</f>
        <v>9</v>
      </c>
      <c r="E5" s="424">
        <v>8</v>
      </c>
      <c r="F5" s="425" t="s">
        <v>349</v>
      </c>
      <c r="G5" s="426"/>
      <c r="H5" s="423">
        <v>0.36</v>
      </c>
      <c r="M5" s="430"/>
      <c r="P5" s="427">
        <v>2</v>
      </c>
      <c r="Q5" s="636" t="s">
        <v>350</v>
      </c>
      <c r="R5" s="636"/>
      <c r="S5" s="431">
        <f ca="1">+T5/T4</f>
        <v>0.82430860338497303</v>
      </c>
      <c r="T5" s="432">
        <f ca="1">+W48*-1</f>
        <v>1616642833.6492984</v>
      </c>
    </row>
    <row r="6" spans="1:20" ht="19.899999999999999" customHeight="1">
      <c r="A6" s="416"/>
      <c r="B6" s="413">
        <v>4</v>
      </c>
      <c r="C6" s="433" t="s">
        <v>351</v>
      </c>
      <c r="D6" s="541">
        <f>+'RESUMEN PARA PLATAFORMA '!E48</f>
        <v>180</v>
      </c>
      <c r="E6" s="434"/>
      <c r="F6" s="425" t="s">
        <v>352</v>
      </c>
      <c r="G6" s="426"/>
      <c r="H6" s="435">
        <v>6.5</v>
      </c>
      <c r="M6" s="436"/>
      <c r="P6" s="427">
        <v>3</v>
      </c>
      <c r="Q6" s="636" t="s">
        <v>353</v>
      </c>
      <c r="R6" s="636"/>
      <c r="S6" s="431">
        <f ca="1">+T6/T4</f>
        <v>0.1756913966150272</v>
      </c>
      <c r="T6" s="432">
        <f ca="1">+W55*-1</f>
        <v>344567842.80203736</v>
      </c>
    </row>
    <row r="7" spans="1:20" ht="19.899999999999999" customHeight="1">
      <c r="A7" s="416"/>
      <c r="B7" s="413">
        <v>5</v>
      </c>
      <c r="C7" s="414" t="s">
        <v>354</v>
      </c>
      <c r="D7" s="437">
        <f>+'RESUMEN PARA PLATAFORMA '!E49</f>
        <v>50</v>
      </c>
      <c r="E7" s="434"/>
      <c r="F7" s="433" t="s">
        <v>355</v>
      </c>
      <c r="G7" s="438"/>
      <c r="H7" s="435">
        <v>0.5</v>
      </c>
      <c r="M7" s="436"/>
      <c r="P7" s="421"/>
      <c r="T7" s="422"/>
    </row>
    <row r="8" spans="1:20" ht="19.899999999999999" customHeight="1">
      <c r="A8" s="416"/>
      <c r="B8" s="413">
        <v>6</v>
      </c>
      <c r="C8" s="414" t="s">
        <v>356</v>
      </c>
      <c r="D8" s="439">
        <f>+'RESUMEN PARA PLATAFORMA '!E50</f>
        <v>2700000</v>
      </c>
      <c r="F8" s="414" t="s">
        <v>357</v>
      </c>
      <c r="G8" s="440"/>
      <c r="H8" s="441">
        <f ca="1">ABS(PMT(H6/12/100,H4,H42,,0))</f>
        <v>1770883.6513112769</v>
      </c>
      <c r="M8" s="436"/>
      <c r="P8" s="421"/>
      <c r="T8" s="442" t="s">
        <v>358</v>
      </c>
    </row>
    <row r="9" spans="1:20" ht="19.899999999999999" hidden="1" customHeight="1">
      <c r="A9" s="416"/>
      <c r="B9" s="416"/>
      <c r="C9" s="416"/>
      <c r="D9" s="416"/>
      <c r="F9" s="414" t="s">
        <v>359</v>
      </c>
      <c r="G9" s="440"/>
      <c r="H9" s="443">
        <v>12</v>
      </c>
      <c r="P9" s="421"/>
      <c r="T9" s="444">
        <f ca="1">+T4+T5+T6</f>
        <v>3922421352.9026709</v>
      </c>
    </row>
    <row r="10" spans="1:20" ht="19.899999999999999" customHeight="1">
      <c r="A10" s="416"/>
      <c r="B10" s="416"/>
      <c r="C10" s="414" t="s">
        <v>360</v>
      </c>
      <c r="D10" s="445">
        <f>+H20/D6</f>
        <v>181481.48148148149</v>
      </c>
      <c r="F10" s="414" t="s">
        <v>361</v>
      </c>
      <c r="G10" s="440"/>
      <c r="H10" s="441">
        <f ca="1">+MAX(J48:J407)</f>
        <v>1882594.9277279531</v>
      </c>
      <c r="P10" s="421"/>
      <c r="T10" s="446">
        <f ca="1">+T4-T5-T6</f>
        <v>0</v>
      </c>
    </row>
    <row r="11" spans="1:20" ht="19.899999999999999" customHeight="1" thickBot="1">
      <c r="A11" s="416"/>
      <c r="B11" s="416"/>
      <c r="H11" s="430"/>
      <c r="P11" s="447"/>
      <c r="Q11" s="448"/>
      <c r="R11" s="448"/>
      <c r="S11" s="448"/>
      <c r="T11" s="449"/>
    </row>
    <row r="12" spans="1:20" ht="19.899999999999999" customHeight="1" thickBot="1">
      <c r="A12" s="416"/>
      <c r="B12" s="416"/>
      <c r="C12" s="637" t="s">
        <v>362</v>
      </c>
      <c r="D12" s="637"/>
      <c r="F12" s="416"/>
      <c r="H12" s="430"/>
    </row>
    <row r="13" spans="1:20" ht="19.899999999999999" customHeight="1">
      <c r="A13" s="416"/>
      <c r="B13" s="416"/>
      <c r="C13" s="414" t="s">
        <v>363</v>
      </c>
      <c r="D13" s="445">
        <v>2236000</v>
      </c>
      <c r="H13" s="450"/>
      <c r="I13" s="451"/>
      <c r="P13" s="452"/>
      <c r="Q13" s="628" t="s">
        <v>364</v>
      </c>
      <c r="R13" s="628"/>
      <c r="S13" s="628"/>
      <c r="T13" s="629"/>
    </row>
    <row r="14" spans="1:20" ht="19.899999999999999" customHeight="1">
      <c r="A14" s="416"/>
      <c r="B14" s="416"/>
      <c r="C14" s="414" t="s">
        <v>365</v>
      </c>
      <c r="D14" s="445">
        <v>3284492</v>
      </c>
      <c r="E14" s="416"/>
      <c r="H14" s="416"/>
      <c r="I14" s="451"/>
      <c r="P14" s="421"/>
      <c r="T14" s="422"/>
    </row>
    <row r="15" spans="1:20" ht="19.899999999999999" customHeight="1">
      <c r="A15" s="416"/>
      <c r="B15" s="416"/>
      <c r="C15" s="416"/>
      <c r="D15" s="416"/>
      <c r="E15" s="416"/>
      <c r="H15" s="416"/>
      <c r="I15" s="451"/>
      <c r="P15" s="453" t="s">
        <v>366</v>
      </c>
      <c r="Q15" s="454" t="s">
        <v>367</v>
      </c>
      <c r="R15" s="455"/>
      <c r="S15" s="456">
        <v>0.3</v>
      </c>
      <c r="T15" s="457">
        <f t="shared" ref="T15:T20" ca="1" si="0">-$V$48*S15</f>
        <v>484992850.09478951</v>
      </c>
    </row>
    <row r="16" spans="1:20" ht="19.899999999999999" customHeight="1">
      <c r="A16" s="416"/>
      <c r="B16" s="624" t="s">
        <v>368</v>
      </c>
      <c r="C16" s="624"/>
      <c r="D16" s="624"/>
      <c r="E16" s="624"/>
      <c r="F16" s="624"/>
      <c r="G16" s="624"/>
      <c r="H16" s="624"/>
      <c r="I16" s="624"/>
      <c r="J16" s="624"/>
      <c r="K16" s="417"/>
      <c r="L16" s="417"/>
      <c r="M16" s="417"/>
      <c r="P16" s="453" t="s">
        <v>369</v>
      </c>
      <c r="Q16" s="454" t="s">
        <v>370</v>
      </c>
      <c r="R16" s="455"/>
      <c r="S16" s="456">
        <v>0.17499999999999999</v>
      </c>
      <c r="T16" s="457">
        <f t="shared" ca="1" si="0"/>
        <v>282912495.88862723</v>
      </c>
    </row>
    <row r="17" spans="1:20" ht="19.899999999999999" customHeight="1" thickBot="1">
      <c r="A17" s="416"/>
      <c r="B17" s="416"/>
      <c r="C17" s="416"/>
      <c r="D17" s="458"/>
      <c r="H17" s="459"/>
      <c r="I17" s="460">
        <f ca="1">+SUM(I19:I37)</f>
        <v>1.5507277160220982</v>
      </c>
      <c r="J17" s="460">
        <f ca="1">+SUM(J19:J37)</f>
        <v>0.99685908297667158</v>
      </c>
      <c r="K17" s="460"/>
      <c r="L17" s="460"/>
      <c r="M17" s="460"/>
      <c r="N17" s="461"/>
      <c r="P17" s="453" t="s">
        <v>371</v>
      </c>
      <c r="Q17" s="454" t="s">
        <v>372</v>
      </c>
      <c r="R17" s="455"/>
      <c r="S17" s="456">
        <v>0.17499999999999999</v>
      </c>
      <c r="T17" s="457">
        <f t="shared" ca="1" si="0"/>
        <v>282912495.88862723</v>
      </c>
    </row>
    <row r="18" spans="1:20" ht="21.6" customHeight="1" thickBot="1">
      <c r="B18" s="631" t="s">
        <v>373</v>
      </c>
      <c r="C18" s="632"/>
      <c r="D18" s="632"/>
      <c r="E18" s="633"/>
      <c r="F18" s="462">
        <f ca="1">+B22+B32</f>
        <v>0.92329629146729331</v>
      </c>
      <c r="G18" s="463"/>
      <c r="H18" s="464" t="s">
        <v>232</v>
      </c>
      <c r="I18" s="464" t="s">
        <v>374</v>
      </c>
      <c r="J18" s="464" t="s">
        <v>375</v>
      </c>
      <c r="K18" s="465"/>
      <c r="L18" s="465"/>
      <c r="M18" s="465"/>
      <c r="N18" s="465"/>
      <c r="P18" s="453" t="s">
        <v>376</v>
      </c>
      <c r="Q18" s="454" t="s">
        <v>377</v>
      </c>
      <c r="R18" s="455"/>
      <c r="S18" s="456">
        <v>0.17499999999999999</v>
      </c>
      <c r="T18" s="457">
        <f t="shared" ca="1" si="0"/>
        <v>282912495.88862723</v>
      </c>
    </row>
    <row r="19" spans="1:20" ht="19.149999999999999" customHeight="1">
      <c r="A19" s="413">
        <v>9</v>
      </c>
      <c r="B19" s="459" t="s">
        <v>378</v>
      </c>
      <c r="C19" s="630" t="s">
        <v>379</v>
      </c>
      <c r="D19" s="630"/>
      <c r="E19" s="630"/>
      <c r="F19" s="630"/>
      <c r="G19" s="466"/>
      <c r="H19" s="467">
        <f>+D7*D8</f>
        <v>135000000</v>
      </c>
      <c r="I19" s="468">
        <f>+H19/$H$22</f>
        <v>0.74956506718323934</v>
      </c>
      <c r="J19" s="468">
        <f ca="1">+H19/$H$42</f>
        <v>0.48184522516974415</v>
      </c>
      <c r="K19" s="468"/>
      <c r="L19" s="468"/>
      <c r="M19" s="468"/>
      <c r="N19" s="468"/>
      <c r="P19" s="453" t="s">
        <v>380</v>
      </c>
      <c r="Q19" s="454" t="s">
        <v>381</v>
      </c>
      <c r="R19" s="455"/>
      <c r="S19" s="456">
        <f>+S18-S20</f>
        <v>0.12499999999999999</v>
      </c>
      <c r="T19" s="457">
        <f t="shared" ca="1" si="0"/>
        <v>202080354.20616227</v>
      </c>
    </row>
    <row r="20" spans="1:20" ht="19.149999999999999" customHeight="1">
      <c r="A20" s="413">
        <v>10</v>
      </c>
      <c r="B20" s="459" t="s">
        <v>378</v>
      </c>
      <c r="C20" s="630" t="s">
        <v>382</v>
      </c>
      <c r="D20" s="630"/>
      <c r="E20" s="630"/>
      <c r="F20" s="630"/>
      <c r="G20" s="466"/>
      <c r="H20" s="439">
        <f>+'RESUMEN PARA PLATAFORMA '!E10</f>
        <v>32666666.666666668</v>
      </c>
      <c r="I20" s="468">
        <f>+H20/$H$22</f>
        <v>0.1813762384789073</v>
      </c>
      <c r="J20" s="468">
        <f ca="1">+H20/$H$42</f>
        <v>0.11659464707811093</v>
      </c>
      <c r="K20" s="468"/>
      <c r="L20" s="468"/>
      <c r="M20" s="468"/>
      <c r="N20" s="468"/>
      <c r="P20" s="421"/>
      <c r="Q20" s="454" t="s">
        <v>383</v>
      </c>
      <c r="R20" s="455"/>
      <c r="S20" s="456">
        <v>0.05</v>
      </c>
      <c r="T20" s="457">
        <f t="shared" ca="1" si="0"/>
        <v>80832141.682464927</v>
      </c>
    </row>
    <row r="21" spans="1:20" ht="19.149999999999999" customHeight="1" thickBot="1">
      <c r="A21" s="413">
        <v>11</v>
      </c>
      <c r="B21" s="459" t="s">
        <v>378</v>
      </c>
      <c r="C21" s="630" t="s">
        <v>384</v>
      </c>
      <c r="D21" s="630"/>
      <c r="E21" s="630"/>
      <c r="F21" s="630"/>
      <c r="G21" s="466"/>
      <c r="H21" s="439">
        <f>+'RESUMEN PARA PLATAFORMA '!E4</f>
        <v>12437777.777777784</v>
      </c>
      <c r="I21" s="469">
        <f>+H21/$H$22</f>
        <v>6.9058694337853374E-2</v>
      </c>
      <c r="J21" s="469">
        <f ca="1">+H21/$H$42</f>
        <v>4.4393213584774639E-2</v>
      </c>
      <c r="K21" s="469"/>
      <c r="L21" s="469"/>
      <c r="M21" s="469"/>
      <c r="N21" s="469"/>
      <c r="P21" s="421"/>
      <c r="S21" s="470"/>
      <c r="T21" s="429">
        <f ca="1">SUM(T15:T20)</f>
        <v>1616642833.6492984</v>
      </c>
    </row>
    <row r="22" spans="1:20" ht="19.149999999999999" customHeight="1" thickBot="1">
      <c r="A22" s="413"/>
      <c r="B22" s="471">
        <f ca="1">+H22/$H$42</f>
        <v>0.64283308583262966</v>
      </c>
      <c r="H22" s="472">
        <f>SUM(H19:H21)</f>
        <v>180104444.44444445</v>
      </c>
      <c r="I22" s="428"/>
      <c r="J22" s="428"/>
      <c r="K22" s="428"/>
      <c r="L22" s="428"/>
      <c r="M22" s="428"/>
      <c r="N22" s="428"/>
      <c r="P22" s="421"/>
      <c r="T22" s="473"/>
    </row>
    <row r="23" spans="1:20" ht="19.149999999999999" customHeight="1">
      <c r="A23" s="413">
        <v>12</v>
      </c>
      <c r="B23" s="459" t="s">
        <v>385</v>
      </c>
      <c r="C23" s="630" t="s">
        <v>386</v>
      </c>
      <c r="D23" s="630"/>
      <c r="E23" s="630"/>
      <c r="F23" s="630"/>
      <c r="G23" s="466"/>
      <c r="H23" s="439">
        <f>+'RESUMEN PARA PLATAFORMA '!E11</f>
        <v>2108609.5723160203</v>
      </c>
      <c r="I23" s="474">
        <f t="shared" ref="I23:I31" si="1">+H23/$H$22</f>
        <v>1.170770426471318E-2</v>
      </c>
      <c r="J23" s="469">
        <f t="shared" ref="J23:J31" ca="1" si="2">+H23/$H$42</f>
        <v>7.5260996605014127E-3</v>
      </c>
      <c r="K23" s="469"/>
      <c r="L23" s="469"/>
      <c r="M23" s="469"/>
      <c r="N23" s="469"/>
      <c r="P23" s="421"/>
      <c r="T23" s="475" t="s">
        <v>358</v>
      </c>
    </row>
    <row r="24" spans="1:20" ht="19.149999999999999" customHeight="1">
      <c r="A24" s="413">
        <v>13</v>
      </c>
      <c r="B24" s="459" t="s">
        <v>385</v>
      </c>
      <c r="C24" s="630" t="s">
        <v>387</v>
      </c>
      <c r="D24" s="630"/>
      <c r="E24" s="630"/>
      <c r="F24" s="630"/>
      <c r="G24" s="476"/>
      <c r="H24" s="439">
        <f>+'RESUMEN PARA PLATAFORMA '!E5</f>
        <v>2726479.829198339</v>
      </c>
      <c r="I24" s="474">
        <f t="shared" si="1"/>
        <v>1.5138326195161481E-2</v>
      </c>
      <c r="J24" s="469">
        <f t="shared" ca="1" si="2"/>
        <v>9.7314169423765862E-3</v>
      </c>
      <c r="K24" s="469"/>
      <c r="L24" s="469"/>
      <c r="M24" s="469"/>
      <c r="N24" s="469"/>
      <c r="P24" s="421"/>
      <c r="T24" s="444">
        <f ca="1">+V48+T21</f>
        <v>0</v>
      </c>
    </row>
    <row r="25" spans="1:20" ht="19.149999999999999" customHeight="1" thickBot="1">
      <c r="A25" s="413">
        <v>14</v>
      </c>
      <c r="B25" s="459" t="s">
        <v>385</v>
      </c>
      <c r="C25" s="630" t="s">
        <v>388</v>
      </c>
      <c r="D25" s="630"/>
      <c r="E25" s="630"/>
      <c r="F25" s="630"/>
      <c r="G25" s="466"/>
      <c r="H25" s="439">
        <f>+'RESUMEN PARA PLATAFORMA '!E12</f>
        <v>6975545.6173286196</v>
      </c>
      <c r="I25" s="474">
        <f t="shared" si="1"/>
        <v>3.8730557920686498E-2</v>
      </c>
      <c r="J25" s="469">
        <f t="shared" ca="1" si="2"/>
        <v>2.48972840641743E-2</v>
      </c>
      <c r="K25" s="469"/>
      <c r="L25" s="469"/>
      <c r="M25" s="469"/>
      <c r="N25" s="469"/>
      <c r="P25" s="447"/>
      <c r="Q25" s="448"/>
      <c r="R25" s="448"/>
      <c r="S25" s="448"/>
      <c r="T25" s="449"/>
    </row>
    <row r="26" spans="1:20" ht="19.149999999999999" customHeight="1" thickBot="1">
      <c r="A26" s="413">
        <v>15</v>
      </c>
      <c r="B26" s="459" t="s">
        <v>385</v>
      </c>
      <c r="C26" s="630" t="s">
        <v>389</v>
      </c>
      <c r="D26" s="630"/>
      <c r="E26" s="477" t="s">
        <v>390</v>
      </c>
      <c r="F26" s="439">
        <f>'RESUMEN PARA PLATAFORMA '!E6*D4</f>
        <v>533576.57615990075</v>
      </c>
      <c r="G26" s="466"/>
      <c r="H26" s="467">
        <f>F26/D4</f>
        <v>76225.225165700103</v>
      </c>
      <c r="I26" s="474">
        <f t="shared" si="1"/>
        <v>4.2322789646211513E-4</v>
      </c>
      <c r="J26" s="469">
        <f t="shared" ca="1" si="2"/>
        <v>2.7206489469319418E-4</v>
      </c>
      <c r="K26" s="469"/>
      <c r="L26" s="469"/>
      <c r="M26" s="469"/>
      <c r="N26" s="474"/>
    </row>
    <row r="27" spans="1:20" ht="19.149999999999999" customHeight="1">
      <c r="A27" s="413">
        <v>16</v>
      </c>
      <c r="B27" s="459" t="s">
        <v>385</v>
      </c>
      <c r="C27" s="412" t="s">
        <v>391</v>
      </c>
      <c r="F27" s="478">
        <f ca="1">'RESUMEN PARA PLATAFORMA '!F14*100</f>
        <v>21.169368873470916</v>
      </c>
      <c r="G27" s="466"/>
      <c r="H27" s="467">
        <f ca="1">+F27%*H22</f>
        <v>38126974.201959938</v>
      </c>
      <c r="I27" s="474">
        <f t="shared" ca="1" si="1"/>
        <v>0.21169368873470915</v>
      </c>
      <c r="J27" s="469">
        <f t="shared" ca="1" si="2"/>
        <v>0.13608370718062526</v>
      </c>
      <c r="K27" s="469"/>
      <c r="L27" s="469"/>
      <c r="M27" s="469"/>
      <c r="N27" s="474"/>
      <c r="P27" s="479">
        <v>0.4</v>
      </c>
      <c r="Q27" s="480"/>
      <c r="R27" s="628" t="s">
        <v>392</v>
      </c>
      <c r="S27" s="628"/>
      <c r="T27" s="629"/>
    </row>
    <row r="28" spans="1:20" ht="19.149999999999999" customHeight="1">
      <c r="A28" s="413">
        <v>17</v>
      </c>
      <c r="B28" s="459" t="s">
        <v>385</v>
      </c>
      <c r="C28" s="630" t="s">
        <v>393</v>
      </c>
      <c r="D28" s="630"/>
      <c r="E28" s="630"/>
      <c r="F28" s="630"/>
      <c r="G28" s="466"/>
      <c r="H28" s="439">
        <f>+'RESUMEN PARA PLATAFORMA '!E7</f>
        <v>1016336.3355426684</v>
      </c>
      <c r="I28" s="474">
        <f t="shared" si="1"/>
        <v>5.6430386194948699E-3</v>
      </c>
      <c r="J28" s="469">
        <f t="shared" ca="1" si="2"/>
        <v>3.6275319292425902E-3</v>
      </c>
      <c r="K28" s="469"/>
      <c r="L28" s="469"/>
      <c r="M28" s="469"/>
      <c r="N28" s="474"/>
      <c r="P28" s="481"/>
      <c r="R28" s="482" t="s">
        <v>394</v>
      </c>
      <c r="S28" s="482" t="s">
        <v>395</v>
      </c>
      <c r="T28" s="482" t="s">
        <v>396</v>
      </c>
    </row>
    <row r="29" spans="1:20" ht="19.149999999999999" customHeight="1">
      <c r="A29" s="413">
        <v>18</v>
      </c>
      <c r="B29" s="459" t="s">
        <v>385</v>
      </c>
      <c r="C29" s="630" t="s">
        <v>397</v>
      </c>
      <c r="D29" s="630"/>
      <c r="E29" s="630"/>
      <c r="F29" s="630"/>
      <c r="G29" s="466"/>
      <c r="H29" s="439">
        <f ca="1">+'RESUMEN PARA PLATAFORMA '!E15</f>
        <v>20804598.821874734</v>
      </c>
      <c r="I29" s="474">
        <f t="shared" ca="1" si="1"/>
        <v>0.11551407787880649</v>
      </c>
      <c r="J29" s="469">
        <f t="shared" ca="1" si="2"/>
        <v>7.4256271139943889E-2</v>
      </c>
      <c r="K29" s="469"/>
      <c r="L29" s="469"/>
      <c r="M29" s="469"/>
      <c r="N29" s="474"/>
      <c r="P29" s="421"/>
      <c r="Q29" s="483">
        <v>1</v>
      </c>
      <c r="R29" s="484">
        <v>2680373</v>
      </c>
      <c r="S29" s="485">
        <f>+R29*$P$27</f>
        <v>1072149.2</v>
      </c>
      <c r="T29" s="457">
        <f ca="1">-$H$10+S29</f>
        <v>-810445.72772795311</v>
      </c>
    </row>
    <row r="30" spans="1:20" ht="19.149999999999999" customHeight="1">
      <c r="A30" s="413">
        <v>19</v>
      </c>
      <c r="B30" s="459" t="s">
        <v>385</v>
      </c>
      <c r="C30" s="412" t="s">
        <v>398</v>
      </c>
      <c r="E30" s="458"/>
      <c r="F30" s="486">
        <v>1.5</v>
      </c>
      <c r="G30" s="466"/>
      <c r="H30" s="467">
        <f ca="1">+F30%*H42</f>
        <v>4202594.3066814328</v>
      </c>
      <c r="I30" s="474">
        <f t="shared" ca="1" si="1"/>
        <v>2.33342065469005E-2</v>
      </c>
      <c r="J30" s="469">
        <f t="shared" ca="1" si="2"/>
        <v>1.4999999999999998E-2</v>
      </c>
      <c r="K30" s="469"/>
      <c r="L30" s="469"/>
      <c r="M30" s="469"/>
      <c r="N30" s="474"/>
      <c r="P30" s="421"/>
      <c r="Q30" s="483">
        <v>2</v>
      </c>
      <c r="R30" s="484">
        <f>+$R$29*Q30</f>
        <v>5360746</v>
      </c>
      <c r="S30" s="485">
        <f>+R30*$P$27</f>
        <v>2144298.4</v>
      </c>
      <c r="T30" s="457">
        <f ca="1">-$H$10+S30</f>
        <v>261703.47227204684</v>
      </c>
    </row>
    <row r="31" spans="1:20" ht="19.149999999999999" customHeight="1" thickBot="1">
      <c r="A31" s="413">
        <v>20</v>
      </c>
      <c r="B31" s="459" t="s">
        <v>385</v>
      </c>
      <c r="C31" s="412" t="s">
        <v>399</v>
      </c>
      <c r="E31" s="458"/>
      <c r="F31" s="458"/>
      <c r="G31" s="458"/>
      <c r="H31" s="439">
        <f>+'RESUMEN PARA PLATAFORMA '!E8</f>
        <v>2540840.838856671</v>
      </c>
      <c r="I31" s="474">
        <f t="shared" si="1"/>
        <v>1.4107596548737176E-2</v>
      </c>
      <c r="J31" s="469">
        <f t="shared" ca="1" si="2"/>
        <v>9.0688298231064758E-3</v>
      </c>
      <c r="K31" s="469"/>
      <c r="L31" s="469"/>
      <c r="M31" s="469"/>
      <c r="N31" s="474"/>
      <c r="P31" s="421"/>
      <c r="Q31" s="483">
        <v>3</v>
      </c>
      <c r="R31" s="484">
        <f t="shared" ref="R31:R32" si="3">+$R$29*Q31</f>
        <v>8041119</v>
      </c>
      <c r="S31" s="485">
        <f>+R31*$P$27</f>
        <v>3216447.6</v>
      </c>
      <c r="T31" s="457">
        <f ca="1">-$H$10+S31</f>
        <v>1333852.672272047</v>
      </c>
    </row>
    <row r="32" spans="1:20" ht="19.149999999999999" customHeight="1" thickBot="1">
      <c r="A32" s="413"/>
      <c r="B32" s="487">
        <f ca="1">+H32/$H$42</f>
        <v>0.2804632056346637</v>
      </c>
      <c r="D32" s="458"/>
      <c r="E32" s="458"/>
      <c r="F32" s="416"/>
      <c r="G32" s="416"/>
      <c r="H32" s="472">
        <f ca="1">SUM(H23:H31)</f>
        <v>78578204.748924121</v>
      </c>
      <c r="I32" s="428"/>
      <c r="J32" s="428"/>
      <c r="K32" s="428"/>
      <c r="L32" s="428"/>
      <c r="M32" s="428"/>
      <c r="N32" s="428"/>
      <c r="P32" s="421"/>
      <c r="Q32" s="483">
        <v>4</v>
      </c>
      <c r="R32" s="484">
        <f t="shared" si="3"/>
        <v>10721492</v>
      </c>
      <c r="S32" s="485">
        <f>+R32*$P$27</f>
        <v>4288596.8</v>
      </c>
      <c r="T32" s="457">
        <f ca="1">-$H$10+S32</f>
        <v>2406001.8722720467</v>
      </c>
    </row>
    <row r="33" spans="1:25" ht="21.6" customHeight="1" thickBot="1">
      <c r="A33" s="413"/>
      <c r="B33" s="631" t="s">
        <v>400</v>
      </c>
      <c r="C33" s="632"/>
      <c r="D33" s="632"/>
      <c r="E33" s="633"/>
      <c r="F33" s="462">
        <f ca="1">+B38</f>
        <v>7.3562791509377987E-2</v>
      </c>
      <c r="G33" s="463"/>
      <c r="H33" s="488"/>
      <c r="I33" s="428"/>
      <c r="J33" s="428"/>
      <c r="K33" s="428"/>
      <c r="L33" s="428"/>
      <c r="M33" s="428"/>
      <c r="N33" s="428"/>
      <c r="P33" s="489"/>
      <c r="Q33" s="448"/>
      <c r="R33" s="448"/>
      <c r="S33" s="448"/>
      <c r="T33" s="449"/>
    </row>
    <row r="34" spans="1:25" ht="19.149999999999999" customHeight="1">
      <c r="A34" s="413">
        <v>21</v>
      </c>
      <c r="B34" s="459" t="s">
        <v>385</v>
      </c>
      <c r="C34" s="480" t="s">
        <v>401</v>
      </c>
      <c r="D34" s="480"/>
      <c r="F34" s="486">
        <f ca="1">'RESUMEN PARA PLATAFORMA '!F31*100</f>
        <v>0.91012896858905967</v>
      </c>
      <c r="G34" s="466"/>
      <c r="H34" s="467">
        <f ca="1">(F34%*T4)/D4</f>
        <v>2549935.214492151</v>
      </c>
      <c r="I34" s="474">
        <f ca="1">+H34/$H$22</f>
        <v>1.4158091558249757E-2</v>
      </c>
      <c r="J34" s="469">
        <f ca="1">+H34/$H$42</f>
        <v>9.1012896858905946E-3</v>
      </c>
      <c r="K34" s="469"/>
      <c r="L34" s="469"/>
      <c r="M34" s="469"/>
      <c r="N34" s="474"/>
    </row>
    <row r="35" spans="1:25" ht="19.149999999999999" customHeight="1">
      <c r="A35" s="413">
        <v>22</v>
      </c>
      <c r="B35" s="459" t="s">
        <v>385</v>
      </c>
      <c r="C35" s="412" t="s">
        <v>402</v>
      </c>
      <c r="F35" s="486">
        <f ca="1">'RESUMEN PARA PLATAFORMA '!F28*100</f>
        <v>0.23663353183315544</v>
      </c>
      <c r="G35" s="466"/>
      <c r="H35" s="467">
        <f ca="1">(F35%*T4)/D4</f>
        <v>662983.15576795919</v>
      </c>
      <c r="I35" s="474">
        <f ca="1">+H35/$H$22</f>
        <v>3.6811038051449362E-3</v>
      </c>
      <c r="J35" s="469">
        <f ca="1">+H35/$H$42</f>
        <v>2.3663353183315545E-3</v>
      </c>
      <c r="K35" s="469"/>
      <c r="L35" s="469"/>
      <c r="M35" s="469"/>
      <c r="N35" s="469"/>
      <c r="P35" s="490"/>
    </row>
    <row r="36" spans="1:25" ht="19.149999999999999" customHeight="1">
      <c r="A36" s="413">
        <v>23</v>
      </c>
      <c r="B36" s="459" t="s">
        <v>385</v>
      </c>
      <c r="C36" s="412" t="s">
        <v>403</v>
      </c>
      <c r="E36" s="477" t="s">
        <v>390</v>
      </c>
      <c r="F36" s="439">
        <f>'RESUMEN PARA PLATAFORMA '!E29*D4</f>
        <v>3314805.7259713705</v>
      </c>
      <c r="G36" s="466"/>
      <c r="H36" s="467">
        <f>+F36/D4</f>
        <v>473543.67513876723</v>
      </c>
      <c r="I36" s="474">
        <f>+H36/$H$22</f>
        <v>2.6292725679228752E-3</v>
      </c>
      <c r="J36" s="469">
        <f ca="1">+H36/$H$42</f>
        <v>1.6901833983329442E-3</v>
      </c>
      <c r="K36" s="469"/>
      <c r="L36" s="469"/>
      <c r="M36" s="469"/>
      <c r="N36" s="469"/>
    </row>
    <row r="37" spans="1:25" ht="19.149999999999999" customHeight="1" thickBot="1">
      <c r="A37" s="413">
        <v>24</v>
      </c>
      <c r="B37" s="459" t="s">
        <v>385</v>
      </c>
      <c r="C37" s="412" t="s">
        <v>404</v>
      </c>
      <c r="F37" s="461"/>
      <c r="H37" s="467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16923842.539994806</v>
      </c>
      <c r="I37" s="474">
        <f ca="1">+H37/$H$22</f>
        <v>9.3966823485109416E-2</v>
      </c>
      <c r="J37" s="469">
        <f ca="1">+H37/$H$42</f>
        <v>6.04049831068229E-2</v>
      </c>
      <c r="K37" s="469"/>
      <c r="L37" s="469"/>
      <c r="M37" s="469"/>
      <c r="N37" s="469"/>
    </row>
    <row r="38" spans="1:25" ht="19.149999999999999" customHeight="1" thickBot="1">
      <c r="A38" s="461"/>
      <c r="B38" s="471">
        <f ca="1">+H38/$H$42</f>
        <v>7.3562791509377987E-2</v>
      </c>
      <c r="F38" s="461"/>
      <c r="G38" s="461"/>
      <c r="H38" s="472">
        <f ca="1">SUM(H34:H37)</f>
        <v>20610304.585393682</v>
      </c>
    </row>
    <row r="39" spans="1:25" ht="19.149999999999999" customHeight="1">
      <c r="A39" s="491"/>
      <c r="B39" s="472"/>
      <c r="C39" s="472"/>
      <c r="D39" s="472"/>
      <c r="E39" s="472"/>
      <c r="F39" s="472"/>
      <c r="G39" s="461"/>
      <c r="H39" s="472"/>
      <c r="R39" s="492" t="s">
        <v>405</v>
      </c>
      <c r="S39" s="492"/>
    </row>
    <row r="40" spans="1:25" ht="28.9" customHeight="1" thickBot="1">
      <c r="A40" s="461"/>
      <c r="F40" s="493" t="s">
        <v>406</v>
      </c>
      <c r="G40" s="494"/>
      <c r="H40" s="495">
        <f ca="1">+H38+H32+H22</f>
        <v>279292953.77876222</v>
      </c>
      <c r="I40" s="496" t="s">
        <v>407</v>
      </c>
      <c r="N40" s="497"/>
      <c r="R40" s="498" t="s">
        <v>408</v>
      </c>
      <c r="S40" s="499">
        <v>45086</v>
      </c>
    </row>
    <row r="41" spans="1:25" ht="21.6" customHeight="1" thickBot="1">
      <c r="A41" s="413">
        <v>25</v>
      </c>
      <c r="B41" s="631" t="s">
        <v>409</v>
      </c>
      <c r="C41" s="632"/>
      <c r="D41" s="632"/>
      <c r="E41" s="632"/>
      <c r="F41" s="500">
        <f ca="1">+H41/H42</f>
        <v>3.1409170233287027E-3</v>
      </c>
      <c r="G41" s="496"/>
      <c r="H41" s="439">
        <v>880000</v>
      </c>
      <c r="I41" s="496" t="s">
        <v>410</v>
      </c>
      <c r="N41" s="501"/>
      <c r="O41" s="501">
        <f ca="1">+S41*H4</f>
        <v>1206545.5603242528</v>
      </c>
      <c r="R41" s="502">
        <f>H5/1000/30</f>
        <v>1.1999999999999999E-5</v>
      </c>
      <c r="S41" s="503">
        <f ca="1">+R41*H40</f>
        <v>3351.5154453451464</v>
      </c>
    </row>
    <row r="42" spans="1:25" ht="32.450000000000003" customHeight="1" thickBot="1">
      <c r="B42" s="471">
        <f ca="1">+H41/H42</f>
        <v>3.1409170233287027E-3</v>
      </c>
      <c r="F42" s="493" t="s">
        <v>411</v>
      </c>
      <c r="G42" s="504"/>
      <c r="H42" s="505">
        <f ca="1">+H40+H41</f>
        <v>280172953.77876222</v>
      </c>
      <c r="I42" s="504" t="s">
        <v>412</v>
      </c>
      <c r="N42" s="501"/>
      <c r="O42" s="451">
        <f ca="1">+S42*H4</f>
        <v>7373333979759322</v>
      </c>
      <c r="R42" s="492">
        <f>+H41/12</f>
        <v>73333.333333333328</v>
      </c>
      <c r="S42" s="503">
        <f ca="1">+R42*H40</f>
        <v>20481483277109.227</v>
      </c>
    </row>
    <row r="43" spans="1:25" ht="21" customHeight="1">
      <c r="H43" s="506"/>
    </row>
    <row r="44" spans="1:25" ht="30" customHeight="1" thickBot="1">
      <c r="B44" s="634" t="s">
        <v>413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</row>
    <row r="45" spans="1:25" ht="19.149999999999999" customHeight="1" thickBot="1">
      <c r="B45" s="621" t="s">
        <v>414</v>
      </c>
      <c r="C45" s="622"/>
      <c r="D45" s="622"/>
      <c r="E45" s="622"/>
      <c r="F45" s="622"/>
      <c r="G45" s="622"/>
      <c r="H45" s="622"/>
      <c r="I45" s="622"/>
      <c r="J45" s="623"/>
      <c r="K45" s="417"/>
      <c r="L45" s="417"/>
      <c r="M45" s="417"/>
      <c r="O45" s="507"/>
      <c r="R45" s="624" t="s">
        <v>415</v>
      </c>
      <c r="S45" s="624"/>
      <c r="T45" s="625"/>
      <c r="U45" s="625"/>
    </row>
    <row r="46" spans="1:25" ht="19.149999999999999" customHeight="1" thickBot="1">
      <c r="B46" s="507" t="s">
        <v>416</v>
      </c>
      <c r="C46" s="507" t="s">
        <v>417</v>
      </c>
      <c r="D46" s="507" t="s">
        <v>418</v>
      </c>
      <c r="E46" s="507" t="s">
        <v>419</v>
      </c>
      <c r="F46" s="507" t="s">
        <v>420</v>
      </c>
      <c r="G46" s="507" t="s">
        <v>421</v>
      </c>
      <c r="H46" s="507" t="s">
        <v>422</v>
      </c>
      <c r="I46" s="507" t="s">
        <v>423</v>
      </c>
      <c r="J46" s="507" t="s">
        <v>424</v>
      </c>
      <c r="K46" s="419"/>
      <c r="L46" s="419"/>
      <c r="M46" s="419"/>
      <c r="O46" s="507"/>
      <c r="R46" s="626" t="s">
        <v>425</v>
      </c>
      <c r="S46" s="627"/>
      <c r="T46" s="508" t="s">
        <v>426</v>
      </c>
      <c r="U46" s="626" t="s">
        <v>427</v>
      </c>
      <c r="V46" s="627"/>
      <c r="W46" s="508" t="s">
        <v>428</v>
      </c>
      <c r="X46" s="508" t="s">
        <v>429</v>
      </c>
    </row>
    <row r="47" spans="1:25" ht="17.45" customHeight="1">
      <c r="B47" s="509">
        <v>0</v>
      </c>
      <c r="C47" s="510">
        <v>0</v>
      </c>
      <c r="D47" s="509">
        <v>0</v>
      </c>
      <c r="E47" s="509">
        <v>0</v>
      </c>
      <c r="F47" s="511">
        <f ca="1">+H42</f>
        <v>280172953.77876222</v>
      </c>
      <c r="G47" s="509"/>
      <c r="H47" s="509"/>
      <c r="I47" s="509"/>
      <c r="J47" s="509"/>
      <c r="O47" s="512"/>
      <c r="Q47" s="513">
        <v>1</v>
      </c>
      <c r="R47" s="455" t="s">
        <v>350</v>
      </c>
      <c r="S47" s="455"/>
      <c r="T47" s="514"/>
      <c r="U47" s="514"/>
      <c r="V47" s="514"/>
      <c r="W47" s="514"/>
      <c r="X47" s="514"/>
      <c r="Y47" s="514"/>
    </row>
    <row r="48" spans="1:25" ht="17.45" customHeight="1">
      <c r="B48" s="509">
        <v>1</v>
      </c>
      <c r="C48" s="515">
        <f ca="1">+$H$8</f>
        <v>1770883.6513112769</v>
      </c>
      <c r="D48" s="516">
        <f t="shared" ref="D48:D111" ca="1" si="4">+F47*(($H$6/100)/$H$9)</f>
        <v>1517603.4996349621</v>
      </c>
      <c r="E48" s="516">
        <f t="shared" ref="E48:E111" ca="1" si="5">+C48-D48</f>
        <v>253280.15167631488</v>
      </c>
      <c r="F48" s="516">
        <f t="shared" ref="F48:F111" ca="1" si="6">IF(F47&lt;1,0,+F47-E48)</f>
        <v>279919673.62708592</v>
      </c>
      <c r="G48" s="517">
        <f>+S40+30</f>
        <v>45116</v>
      </c>
      <c r="H48" s="516">
        <f t="shared" ref="H48:H111" ca="1" si="7">+D48*$H$7/100</f>
        <v>7588.0174981748105</v>
      </c>
      <c r="I48" s="518">
        <f t="shared" ref="I48:I111" ca="1" si="8">+F47*$R$41*O48</f>
        <v>100862.26336035439</v>
      </c>
      <c r="J48" s="519">
        <f ca="1">D48+E48+H48+I48</f>
        <v>1879333.9321698062</v>
      </c>
      <c r="O48" s="422">
        <f>G48-S40</f>
        <v>30</v>
      </c>
      <c r="S48" s="412" t="s">
        <v>378</v>
      </c>
      <c r="T48" s="520">
        <f>+H22</f>
        <v>180104444.44444445</v>
      </c>
      <c r="U48" s="521"/>
      <c r="V48" s="522">
        <f ca="1">-SUM(T48:T54)*D4</f>
        <v>-1616642833.6492984</v>
      </c>
      <c r="W48" s="522">
        <f ca="1">+V48</f>
        <v>-1616642833.6492984</v>
      </c>
      <c r="X48" s="522">
        <f ca="1">+W48+W55</f>
        <v>-1961210676.4513359</v>
      </c>
      <c r="Y48" s="514"/>
    </row>
    <row r="49" spans="2:25" ht="17.45" customHeight="1">
      <c r="B49" s="509">
        <v>2</v>
      </c>
      <c r="C49" s="515">
        <f t="shared" ref="C49:C112" ca="1" si="9">IF(F48&lt;1,0,+$H$8)</f>
        <v>1770883.6513112769</v>
      </c>
      <c r="D49" s="516">
        <f t="shared" ca="1" si="4"/>
        <v>1516231.5654800488</v>
      </c>
      <c r="E49" s="516">
        <f t="shared" ca="1" si="5"/>
        <v>254652.08583122818</v>
      </c>
      <c r="F49" s="516">
        <f t="shared" ca="1" si="6"/>
        <v>279665021.5412547</v>
      </c>
      <c r="G49" s="517">
        <v>45147</v>
      </c>
      <c r="H49" s="516">
        <f t="shared" ca="1" si="7"/>
        <v>7581.1578274002441</v>
      </c>
      <c r="I49" s="518">
        <f t="shared" ca="1" si="8"/>
        <v>104130.11858927595</v>
      </c>
      <c r="J49" s="519">
        <f t="shared" ref="J49:J112" ca="1" si="10">+C49+H49+I49</f>
        <v>1882594.9277279531</v>
      </c>
      <c r="O49" s="422">
        <f t="shared" ref="O49:O112" si="11">+G49-G48</f>
        <v>31</v>
      </c>
      <c r="S49" s="412" t="s">
        <v>430</v>
      </c>
      <c r="T49" s="520">
        <f>+H23</f>
        <v>2108609.5723160203</v>
      </c>
      <c r="U49" s="521"/>
      <c r="V49" s="523"/>
      <c r="W49" s="523"/>
      <c r="Y49" s="514"/>
    </row>
    <row r="50" spans="2:25" ht="17.45" customHeight="1">
      <c r="B50" s="509">
        <v>3</v>
      </c>
      <c r="C50" s="515">
        <f t="shared" ca="1" si="9"/>
        <v>1770883.6513112769</v>
      </c>
      <c r="D50" s="516">
        <f t="shared" ca="1" si="4"/>
        <v>1514852.2000151298</v>
      </c>
      <c r="E50" s="516">
        <f t="shared" ca="1" si="5"/>
        <v>256031.45129614719</v>
      </c>
      <c r="F50" s="516">
        <f t="shared" ca="1" si="6"/>
        <v>279408990.08995855</v>
      </c>
      <c r="G50" s="517">
        <v>45178</v>
      </c>
      <c r="H50" s="516">
        <f t="shared" ca="1" si="7"/>
        <v>7574.2610000756486</v>
      </c>
      <c r="I50" s="518">
        <f t="shared" ca="1" si="8"/>
        <v>104035.38801334675</v>
      </c>
      <c r="J50" s="519">
        <f t="shared" ca="1" si="10"/>
        <v>1882493.3003246994</v>
      </c>
      <c r="O50" s="422">
        <f t="shared" si="11"/>
        <v>31</v>
      </c>
      <c r="S50" s="412" t="s">
        <v>431</v>
      </c>
      <c r="T50" s="520">
        <f>+H25</f>
        <v>6975545.6173286196</v>
      </c>
      <c r="U50" s="521"/>
      <c r="V50" s="523"/>
      <c r="W50" s="523"/>
      <c r="X50" s="524" t="s">
        <v>358</v>
      </c>
      <c r="Y50" s="514"/>
    </row>
    <row r="51" spans="2:25" ht="17.45" customHeight="1">
      <c r="B51" s="509">
        <v>4</v>
      </c>
      <c r="C51" s="515">
        <f t="shared" ca="1" si="9"/>
        <v>1770883.6513112769</v>
      </c>
      <c r="D51" s="516">
        <f t="shared" ca="1" si="4"/>
        <v>1513465.3629872755</v>
      </c>
      <c r="E51" s="516">
        <f t="shared" ca="1" si="5"/>
        <v>257418.28832400148</v>
      </c>
      <c r="F51" s="516">
        <f t="shared" ca="1" si="6"/>
        <v>279151571.80163455</v>
      </c>
      <c r="G51" s="517">
        <v>45208</v>
      </c>
      <c r="H51" s="516">
        <f t="shared" ca="1" si="7"/>
        <v>7567.3268149363776</v>
      </c>
      <c r="I51" s="518">
        <f t="shared" ca="1" si="8"/>
        <v>100587.23643238506</v>
      </c>
      <c r="J51" s="519">
        <f t="shared" ca="1" si="10"/>
        <v>1879038.2145585986</v>
      </c>
      <c r="O51" s="422">
        <f t="shared" si="11"/>
        <v>30</v>
      </c>
      <c r="S51" s="412" t="s">
        <v>432</v>
      </c>
      <c r="T51" s="520">
        <f>+H26</f>
        <v>76225.225165700103</v>
      </c>
      <c r="U51" s="521"/>
      <c r="V51" s="523"/>
      <c r="W51" s="523"/>
      <c r="X51" s="412"/>
      <c r="Y51" s="514"/>
    </row>
    <row r="52" spans="2:25" ht="17.45" customHeight="1">
      <c r="B52" s="509">
        <v>5</v>
      </c>
      <c r="C52" s="515">
        <f t="shared" ca="1" si="9"/>
        <v>1770883.6513112769</v>
      </c>
      <c r="D52" s="516">
        <f t="shared" ca="1" si="4"/>
        <v>1512071.0139255205</v>
      </c>
      <c r="E52" s="516">
        <f t="shared" ca="1" si="5"/>
        <v>258812.63738575648</v>
      </c>
      <c r="F52" s="516">
        <f t="shared" ca="1" si="6"/>
        <v>278892759.16424876</v>
      </c>
      <c r="G52" s="517">
        <v>45239</v>
      </c>
      <c r="H52" s="516">
        <f t="shared" ca="1" si="7"/>
        <v>7560.3550696276025</v>
      </c>
      <c r="I52" s="518">
        <f t="shared" ca="1" si="8"/>
        <v>103844.38471020805</v>
      </c>
      <c r="J52" s="519">
        <f t="shared" ca="1" si="10"/>
        <v>1882288.3910911125</v>
      </c>
      <c r="O52" s="422">
        <f t="shared" si="11"/>
        <v>31</v>
      </c>
      <c r="S52" s="412" t="s">
        <v>433</v>
      </c>
      <c r="T52" s="520">
        <f ca="1">+H27</f>
        <v>38126974.201959938</v>
      </c>
      <c r="U52" s="521"/>
      <c r="V52" s="523"/>
      <c r="W52" s="523"/>
      <c r="X52" s="525">
        <f ca="1">+W48+W55+T4</f>
        <v>0</v>
      </c>
      <c r="Y52" s="514"/>
    </row>
    <row r="53" spans="2:25" ht="17.45" customHeight="1">
      <c r="B53" s="510">
        <v>6</v>
      </c>
      <c r="C53" s="515">
        <f t="shared" ca="1" si="9"/>
        <v>1770883.6513112769</v>
      </c>
      <c r="D53" s="516">
        <f t="shared" ca="1" si="4"/>
        <v>1510669.1121396809</v>
      </c>
      <c r="E53" s="516">
        <f t="shared" ca="1" si="5"/>
        <v>260214.53917159606</v>
      </c>
      <c r="F53" s="516">
        <f t="shared" ca="1" si="6"/>
        <v>278632544.62507719</v>
      </c>
      <c r="G53" s="517">
        <v>45269</v>
      </c>
      <c r="H53" s="516">
        <f t="shared" ca="1" si="7"/>
        <v>7553.3455606984044</v>
      </c>
      <c r="I53" s="518">
        <f t="shared" ca="1" si="8"/>
        <v>100401.39329912954</v>
      </c>
      <c r="J53" s="519">
        <f t="shared" ca="1" si="10"/>
        <v>1878838.3901711048</v>
      </c>
      <c r="O53" s="422">
        <f t="shared" si="11"/>
        <v>30</v>
      </c>
      <c r="Q53" s="513"/>
      <c r="S53" s="412" t="s">
        <v>393</v>
      </c>
      <c r="T53" s="526">
        <f>+H28</f>
        <v>1016336.3355426684</v>
      </c>
      <c r="V53" s="522"/>
      <c r="Y53" s="514"/>
    </row>
    <row r="54" spans="2:25" ht="17.45" customHeight="1">
      <c r="B54" s="510">
        <v>7</v>
      </c>
      <c r="C54" s="515">
        <f t="shared" ca="1" si="9"/>
        <v>1770883.6513112769</v>
      </c>
      <c r="D54" s="516">
        <f t="shared" ca="1" si="4"/>
        <v>1509259.6167191681</v>
      </c>
      <c r="E54" s="516">
        <f t="shared" ca="1" si="5"/>
        <v>261624.0345921088</v>
      </c>
      <c r="F54" s="516">
        <f t="shared" ca="1" si="6"/>
        <v>278370920.5904851</v>
      </c>
      <c r="G54" s="517">
        <v>45300</v>
      </c>
      <c r="H54" s="516">
        <f t="shared" ca="1" si="7"/>
        <v>7546.2980835958406</v>
      </c>
      <c r="I54" s="518">
        <f t="shared" ca="1" si="8"/>
        <v>103651.3066005287</v>
      </c>
      <c r="J54" s="519">
        <f t="shared" ca="1" si="10"/>
        <v>1882081.2559954016</v>
      </c>
      <c r="O54" s="422">
        <f t="shared" si="11"/>
        <v>31</v>
      </c>
      <c r="S54" s="412" t="s">
        <v>434</v>
      </c>
      <c r="T54" s="526">
        <f>+H31</f>
        <v>2540840.838856671</v>
      </c>
      <c r="Y54" s="514"/>
    </row>
    <row r="55" spans="2:25" ht="17.45" customHeight="1">
      <c r="B55" s="510">
        <v>8</v>
      </c>
      <c r="C55" s="515">
        <f t="shared" ca="1" si="9"/>
        <v>1770883.6513112769</v>
      </c>
      <c r="D55" s="516">
        <f t="shared" ca="1" si="4"/>
        <v>1507842.4865317943</v>
      </c>
      <c r="E55" s="516">
        <f t="shared" ca="1" si="5"/>
        <v>263041.16477948264</v>
      </c>
      <c r="F55" s="516">
        <f t="shared" ca="1" si="6"/>
        <v>278107879.42570561</v>
      </c>
      <c r="G55" s="517">
        <v>45331</v>
      </c>
      <c r="H55" s="516">
        <f t="shared" ca="1" si="7"/>
        <v>7539.2124326589719</v>
      </c>
      <c r="I55" s="518">
        <f t="shared" ca="1" si="8"/>
        <v>103553.98245966044</v>
      </c>
      <c r="J55" s="519">
        <f t="shared" ca="1" si="10"/>
        <v>1881976.8462035963</v>
      </c>
      <c r="O55" s="422">
        <f t="shared" si="11"/>
        <v>31</v>
      </c>
      <c r="Q55" s="513">
        <v>2</v>
      </c>
      <c r="R55" s="455" t="s">
        <v>435</v>
      </c>
      <c r="S55" s="455"/>
      <c r="T55" s="527"/>
      <c r="U55" s="514"/>
      <c r="V55" s="522">
        <f>-T56*D4</f>
        <v>-19085358.804388374</v>
      </c>
      <c r="W55" s="522">
        <f ca="1">+SUM(U55:V67)</f>
        <v>-344567842.80203736</v>
      </c>
      <c r="Y55" s="514"/>
    </row>
    <row r="56" spans="2:25" ht="17.45" customHeight="1">
      <c r="B56" s="510">
        <v>9</v>
      </c>
      <c r="C56" s="515">
        <f t="shared" ca="1" si="9"/>
        <v>1770883.6513112769</v>
      </c>
      <c r="D56" s="516">
        <f t="shared" ca="1" si="4"/>
        <v>1506417.6802225721</v>
      </c>
      <c r="E56" s="516">
        <f t="shared" ca="1" si="5"/>
        <v>264465.97108870489</v>
      </c>
      <c r="F56" s="516">
        <f t="shared" ca="1" si="6"/>
        <v>277843413.4546169</v>
      </c>
      <c r="G56" s="517">
        <v>45360</v>
      </c>
      <c r="H56" s="516">
        <f t="shared" ca="1" si="7"/>
        <v>7532.0884011128601</v>
      </c>
      <c r="I56" s="518">
        <f t="shared" ca="1" si="8"/>
        <v>96781.542040145549</v>
      </c>
      <c r="J56" s="519">
        <f t="shared" ca="1" si="10"/>
        <v>1875197.2817525354</v>
      </c>
      <c r="O56" s="422">
        <f t="shared" si="11"/>
        <v>29</v>
      </c>
      <c r="Q56" s="513"/>
      <c r="S56" s="412" t="s">
        <v>387</v>
      </c>
      <c r="T56" s="528">
        <f>+H24</f>
        <v>2726479.829198339</v>
      </c>
      <c r="U56" s="521"/>
      <c r="V56" s="523"/>
      <c r="W56" s="523"/>
      <c r="Y56" s="514"/>
    </row>
    <row r="57" spans="2:25" ht="17.45" customHeight="1">
      <c r="B57" s="510">
        <v>10</v>
      </c>
      <c r="C57" s="515">
        <f t="shared" ca="1" si="9"/>
        <v>1770883.6513112769</v>
      </c>
      <c r="D57" s="516">
        <f t="shared" ca="1" si="4"/>
        <v>1504985.1562125082</v>
      </c>
      <c r="E57" s="516">
        <f t="shared" ca="1" si="5"/>
        <v>265898.49509876873</v>
      </c>
      <c r="F57" s="516">
        <f t="shared" ca="1" si="6"/>
        <v>277577514.95951813</v>
      </c>
      <c r="G57" s="517">
        <v>45391</v>
      </c>
      <c r="H57" s="516">
        <f t="shared" ca="1" si="7"/>
        <v>7524.9257810625413</v>
      </c>
      <c r="I57" s="518">
        <f t="shared" ca="1" si="8"/>
        <v>103357.74980511748</v>
      </c>
      <c r="J57" s="519">
        <f t="shared" ca="1" si="10"/>
        <v>1881766.326897457</v>
      </c>
      <c r="O57" s="422">
        <f t="shared" si="11"/>
        <v>31</v>
      </c>
      <c r="Q57" s="513">
        <v>3</v>
      </c>
      <c r="R57" s="455" t="s">
        <v>436</v>
      </c>
      <c r="S57" s="455"/>
      <c r="T57" s="527"/>
      <c r="U57" s="514"/>
      <c r="V57" s="522">
        <f ca="1">-SUM(T58:T59)*D4</f>
        <v>-61567682.427220635</v>
      </c>
      <c r="W57" s="523"/>
      <c r="Y57" s="514"/>
    </row>
    <row r="58" spans="2:25" ht="17.45" customHeight="1">
      <c r="B58" s="510">
        <v>11</v>
      </c>
      <c r="C58" s="515">
        <f t="shared" ca="1" si="9"/>
        <v>1770883.6513112769</v>
      </c>
      <c r="D58" s="516">
        <f t="shared" ca="1" si="4"/>
        <v>1503544.8726973899</v>
      </c>
      <c r="E58" s="516">
        <f t="shared" ca="1" si="5"/>
        <v>267338.77861388703</v>
      </c>
      <c r="F58" s="516">
        <f t="shared" ca="1" si="6"/>
        <v>277310176.18090427</v>
      </c>
      <c r="G58" s="517">
        <v>45421</v>
      </c>
      <c r="H58" s="516">
        <f t="shared" ca="1" si="7"/>
        <v>7517.7243634869492</v>
      </c>
      <c r="I58" s="518">
        <f t="shared" ca="1" si="8"/>
        <v>99927.905385426522</v>
      </c>
      <c r="J58" s="519">
        <f t="shared" ca="1" si="10"/>
        <v>1878329.2810601904</v>
      </c>
      <c r="O58" s="422">
        <f t="shared" si="11"/>
        <v>30</v>
      </c>
      <c r="Q58" s="513"/>
      <c r="S58" s="412" t="s">
        <v>437</v>
      </c>
      <c r="T58" s="529">
        <f>+H36</f>
        <v>473543.67513876723</v>
      </c>
      <c r="U58" s="521"/>
      <c r="V58" s="523"/>
      <c r="W58" s="523"/>
      <c r="Y58" s="514"/>
    </row>
    <row r="59" spans="2:25" ht="17.45" customHeight="1">
      <c r="B59" s="510">
        <v>12</v>
      </c>
      <c r="C59" s="515">
        <f t="shared" ca="1" si="9"/>
        <v>1770883.6513112769</v>
      </c>
      <c r="D59" s="516">
        <f t="shared" ca="1" si="4"/>
        <v>1502096.7876465649</v>
      </c>
      <c r="E59" s="516">
        <f t="shared" ca="1" si="5"/>
        <v>268786.86366471206</v>
      </c>
      <c r="F59" s="516">
        <f t="shared" ca="1" si="6"/>
        <v>277041389.31723958</v>
      </c>
      <c r="G59" s="517">
        <v>45452</v>
      </c>
      <c r="H59" s="516">
        <f t="shared" ca="1" si="7"/>
        <v>7510.4839382328246</v>
      </c>
      <c r="I59" s="518">
        <f t="shared" ca="1" si="8"/>
        <v>103159.38553929637</v>
      </c>
      <c r="J59" s="519">
        <f t="shared" ca="1" si="10"/>
        <v>1881553.520788806</v>
      </c>
      <c r="O59" s="422">
        <f t="shared" si="11"/>
        <v>31</v>
      </c>
      <c r="Q59" s="513"/>
      <c r="S59" s="412" t="s">
        <v>438</v>
      </c>
      <c r="T59" s="526">
        <f ca="1">+H29*0.4</f>
        <v>8321839.5287498944</v>
      </c>
      <c r="U59" s="521"/>
      <c r="V59" s="523"/>
      <c r="W59" s="523"/>
      <c r="Y59" s="514"/>
    </row>
    <row r="60" spans="2:25" ht="17.45" customHeight="1">
      <c r="B60" s="510">
        <v>13</v>
      </c>
      <c r="C60" s="515">
        <f t="shared" ca="1" si="9"/>
        <v>1770883.6513112769</v>
      </c>
      <c r="D60" s="516">
        <f t="shared" ca="1" si="4"/>
        <v>1500640.8588017144</v>
      </c>
      <c r="E60" s="516">
        <f t="shared" ca="1" si="5"/>
        <v>270242.79250956257</v>
      </c>
      <c r="F60" s="516">
        <f t="shared" ca="1" si="6"/>
        <v>276771146.52473003</v>
      </c>
      <c r="G60" s="517">
        <v>45482</v>
      </c>
      <c r="H60" s="516">
        <f t="shared" ca="1" si="7"/>
        <v>7503.2042940085721</v>
      </c>
      <c r="I60" s="518">
        <f t="shared" ca="1" si="8"/>
        <v>99734.900154206232</v>
      </c>
      <c r="J60" s="519">
        <f t="shared" ca="1" si="10"/>
        <v>1878121.7557594918</v>
      </c>
      <c r="O60" s="422">
        <f t="shared" si="11"/>
        <v>30</v>
      </c>
      <c r="Q60" s="513">
        <v>4</v>
      </c>
      <c r="R60" s="455" t="s">
        <v>439</v>
      </c>
      <c r="S60" s="455"/>
      <c r="T60" s="526"/>
      <c r="U60" s="521"/>
      <c r="V60" s="523"/>
      <c r="W60" s="523"/>
      <c r="Y60" s="514"/>
    </row>
    <row r="61" spans="2:25" ht="17.45" customHeight="1">
      <c r="B61" s="510">
        <v>14</v>
      </c>
      <c r="C61" s="515">
        <f t="shared" ca="1" si="9"/>
        <v>1770883.6513112769</v>
      </c>
      <c r="D61" s="516">
        <f t="shared" ca="1" si="4"/>
        <v>1499177.043675621</v>
      </c>
      <c r="E61" s="516">
        <f t="shared" ca="1" si="5"/>
        <v>271706.60763565591</v>
      </c>
      <c r="F61" s="516">
        <f t="shared" ca="1" si="6"/>
        <v>276499439.91709435</v>
      </c>
      <c r="G61" s="517">
        <v>45513</v>
      </c>
      <c r="H61" s="516">
        <f t="shared" ca="1" si="7"/>
        <v>7495.8852183781055</v>
      </c>
      <c r="I61" s="518">
        <f t="shared" ca="1" si="8"/>
        <v>102958.86650719955</v>
      </c>
      <c r="J61" s="519">
        <f t="shared" ca="1" si="10"/>
        <v>1881338.4030368547</v>
      </c>
      <c r="O61" s="422">
        <f t="shared" si="11"/>
        <v>31</v>
      </c>
      <c r="Q61" s="513"/>
      <c r="S61" s="412" t="s">
        <v>440</v>
      </c>
      <c r="T61" s="526">
        <f ca="1">+H30</f>
        <v>4202594.3066814328</v>
      </c>
      <c r="U61" s="514"/>
      <c r="V61" s="522">
        <f ca="1">-SUM(T61:T63)*D4</f>
        <v>-154045057.92673367</v>
      </c>
      <c r="W61" s="523"/>
      <c r="Y61" s="514"/>
    </row>
    <row r="62" spans="2:25" ht="17.45" customHeight="1">
      <c r="B62" s="510">
        <v>15</v>
      </c>
      <c r="C62" s="515">
        <f t="shared" ca="1" si="9"/>
        <v>1770883.6513112769</v>
      </c>
      <c r="D62" s="516">
        <f t="shared" ca="1" si="4"/>
        <v>1497705.2995509277</v>
      </c>
      <c r="E62" s="516">
        <f t="shared" ca="1" si="5"/>
        <v>273178.35176034924</v>
      </c>
      <c r="F62" s="516">
        <f t="shared" ca="1" si="6"/>
        <v>276226261.56533402</v>
      </c>
      <c r="G62" s="517">
        <v>45544</v>
      </c>
      <c r="H62" s="516">
        <f t="shared" ca="1" si="7"/>
        <v>7488.5264977546385</v>
      </c>
      <c r="I62" s="518">
        <f t="shared" ca="1" si="8"/>
        <v>102857.79164915907</v>
      </c>
      <c r="J62" s="519">
        <f t="shared" ca="1" si="10"/>
        <v>1881229.9694581907</v>
      </c>
      <c r="O62" s="422">
        <f t="shared" si="11"/>
        <v>31</v>
      </c>
      <c r="Q62" s="513"/>
      <c r="S62" s="412" t="s">
        <v>441</v>
      </c>
      <c r="T62" s="526">
        <f ca="1">+H37</f>
        <v>16923842.539994806</v>
      </c>
      <c r="U62" s="521"/>
      <c r="V62" s="523"/>
      <c r="W62" s="523"/>
      <c r="Y62" s="514"/>
    </row>
    <row r="63" spans="2:25" ht="17.45" customHeight="1">
      <c r="B63" s="510">
        <v>16</v>
      </c>
      <c r="C63" s="515">
        <f t="shared" ca="1" si="9"/>
        <v>1770883.6513112769</v>
      </c>
      <c r="D63" s="516">
        <f t="shared" ca="1" si="4"/>
        <v>1496225.5834788927</v>
      </c>
      <c r="E63" s="516">
        <f t="shared" ca="1" si="5"/>
        <v>274658.06783238426</v>
      </c>
      <c r="F63" s="516">
        <f t="shared" ca="1" si="6"/>
        <v>275951603.49750161</v>
      </c>
      <c r="G63" s="517">
        <v>45574</v>
      </c>
      <c r="H63" s="516">
        <f t="shared" ca="1" si="7"/>
        <v>7481.1279173944631</v>
      </c>
      <c r="I63" s="518">
        <f t="shared" ca="1" si="8"/>
        <v>99441.454163520248</v>
      </c>
      <c r="J63" s="519">
        <f t="shared" ca="1" si="10"/>
        <v>1877806.2333921916</v>
      </c>
      <c r="O63" s="422">
        <f t="shared" si="11"/>
        <v>30</v>
      </c>
      <c r="Q63" s="513"/>
      <c r="S63" s="412" t="s">
        <v>442</v>
      </c>
      <c r="T63" s="526">
        <f>+H41</f>
        <v>880000</v>
      </c>
      <c r="U63" s="514"/>
      <c r="V63" s="523"/>
      <c r="W63" s="523"/>
      <c r="Y63" s="514"/>
    </row>
    <row r="64" spans="2:25" ht="17.45" customHeight="1">
      <c r="B64" s="510">
        <v>17</v>
      </c>
      <c r="C64" s="515">
        <f t="shared" ca="1" si="9"/>
        <v>1770883.6513112769</v>
      </c>
      <c r="D64" s="516">
        <f t="shared" ca="1" si="4"/>
        <v>1494737.8522781339</v>
      </c>
      <c r="E64" s="516">
        <f t="shared" ca="1" si="5"/>
        <v>276145.79903314309</v>
      </c>
      <c r="F64" s="516">
        <f t="shared" ca="1" si="6"/>
        <v>275675457.69846845</v>
      </c>
      <c r="G64" s="517">
        <v>45605</v>
      </c>
      <c r="H64" s="516">
        <f t="shared" ca="1" si="7"/>
        <v>7473.6892613906693</v>
      </c>
      <c r="I64" s="518">
        <f t="shared" ca="1" si="8"/>
        <v>102653.99650107059</v>
      </c>
      <c r="J64" s="519">
        <f t="shared" ca="1" si="10"/>
        <v>1881011.3370737382</v>
      </c>
      <c r="O64" s="422">
        <f t="shared" si="11"/>
        <v>31</v>
      </c>
      <c r="Q64" s="412">
        <v>5</v>
      </c>
      <c r="R64" s="455" t="s">
        <v>443</v>
      </c>
      <c r="S64" s="455"/>
      <c r="T64" s="526"/>
      <c r="U64" s="514"/>
      <c r="V64" s="522">
        <f ca="1">-T65*D4</f>
        <v>-4640882.090375714</v>
      </c>
      <c r="W64" s="523"/>
      <c r="Y64" s="514"/>
    </row>
    <row r="65" spans="2:25" ht="17.45" customHeight="1">
      <c r="B65" s="510">
        <v>18</v>
      </c>
      <c r="C65" s="515">
        <f t="shared" ca="1" si="9"/>
        <v>1770883.6513112769</v>
      </c>
      <c r="D65" s="516">
        <f t="shared" ca="1" si="4"/>
        <v>1493242.0625333709</v>
      </c>
      <c r="E65" s="516">
        <f t="shared" ca="1" si="5"/>
        <v>277641.58877790603</v>
      </c>
      <c r="F65" s="516">
        <f t="shared" ca="1" si="6"/>
        <v>275397816.10969055</v>
      </c>
      <c r="G65" s="517">
        <v>45635</v>
      </c>
      <c r="H65" s="516">
        <f t="shared" ca="1" si="7"/>
        <v>7466.2103126668544</v>
      </c>
      <c r="I65" s="518">
        <f t="shared" ca="1" si="8"/>
        <v>99243.164771448632</v>
      </c>
      <c r="J65" s="519">
        <f t="shared" ca="1" si="10"/>
        <v>1877593.0263953924</v>
      </c>
      <c r="O65" s="422">
        <f t="shared" si="11"/>
        <v>30</v>
      </c>
      <c r="Q65" s="513"/>
      <c r="S65" s="412" t="s">
        <v>444</v>
      </c>
      <c r="T65" s="526">
        <f ca="1">+H35</f>
        <v>662983.15576795919</v>
      </c>
      <c r="U65" s="521"/>
      <c r="V65" s="523"/>
      <c r="W65" s="523"/>
      <c r="Y65" s="514"/>
    </row>
    <row r="66" spans="2:25" ht="17.45" customHeight="1">
      <c r="B66" s="510">
        <v>19</v>
      </c>
      <c r="C66" s="515">
        <f t="shared" ca="1" si="9"/>
        <v>1770883.6513112769</v>
      </c>
      <c r="D66" s="516">
        <f t="shared" ca="1" si="4"/>
        <v>1491738.1705941572</v>
      </c>
      <c r="E66" s="516">
        <f t="shared" ca="1" si="5"/>
        <v>279145.48071711976</v>
      </c>
      <c r="F66" s="516">
        <f t="shared" ca="1" si="6"/>
        <v>275118670.62897342</v>
      </c>
      <c r="G66" s="517">
        <v>45666</v>
      </c>
      <c r="H66" s="516">
        <f t="shared" ca="1" si="7"/>
        <v>7458.6908529707862</v>
      </c>
      <c r="I66" s="518">
        <f t="shared" ca="1" si="8"/>
        <v>102447.98759280487</v>
      </c>
      <c r="J66" s="530">
        <f t="shared" ca="1" si="10"/>
        <v>1880790.3297570527</v>
      </c>
      <c r="O66" s="422">
        <f t="shared" si="11"/>
        <v>31</v>
      </c>
      <c r="Q66" s="513">
        <v>6</v>
      </c>
      <c r="R66" s="455" t="s">
        <v>445</v>
      </c>
      <c r="S66" s="455"/>
      <c r="T66" s="526"/>
      <c r="U66" s="521"/>
      <c r="V66" s="523"/>
      <c r="W66" s="523"/>
      <c r="Y66" s="514"/>
    </row>
    <row r="67" spans="2:25" ht="17.45" customHeight="1">
      <c r="B67" s="510">
        <v>20</v>
      </c>
      <c r="C67" s="515">
        <f t="shared" ca="1" si="9"/>
        <v>1770883.6513112769</v>
      </c>
      <c r="D67" s="516">
        <f t="shared" ca="1" si="4"/>
        <v>1490226.1325736062</v>
      </c>
      <c r="E67" s="516">
        <f t="shared" ca="1" si="5"/>
        <v>280657.51873767073</v>
      </c>
      <c r="F67" s="516">
        <f t="shared" ca="1" si="6"/>
        <v>274838013.11023575</v>
      </c>
      <c r="G67" s="517">
        <v>45697</v>
      </c>
      <c r="H67" s="516">
        <f t="shared" ca="1" si="7"/>
        <v>7451.1306628680313</v>
      </c>
      <c r="I67" s="518">
        <f t="shared" ca="1" si="8"/>
        <v>102344.1454739781</v>
      </c>
      <c r="J67" s="530">
        <f t="shared" ca="1" si="10"/>
        <v>1880678.927448123</v>
      </c>
      <c r="K67" s="436"/>
      <c r="L67" s="436"/>
      <c r="M67" s="436"/>
      <c r="O67" s="422">
        <f t="shared" si="11"/>
        <v>31</v>
      </c>
      <c r="Q67" s="513"/>
      <c r="S67" s="412" t="s">
        <v>446</v>
      </c>
      <c r="T67" s="526">
        <f ca="1">+H34</f>
        <v>2549935.214492151</v>
      </c>
      <c r="U67" s="514"/>
      <c r="V67" s="522">
        <f ca="1">-SUM(T67:T68)*D4</f>
        <v>-105228861.55331893</v>
      </c>
      <c r="W67" s="523"/>
      <c r="Y67" s="514"/>
    </row>
    <row r="68" spans="2:25" ht="17.45" customHeight="1">
      <c r="B68" s="510">
        <v>21</v>
      </c>
      <c r="C68" s="515">
        <f t="shared" ca="1" si="9"/>
        <v>1770883.6513112769</v>
      </c>
      <c r="D68" s="516">
        <f t="shared" ca="1" si="4"/>
        <v>1488705.9043471103</v>
      </c>
      <c r="E68" s="516">
        <f t="shared" ca="1" si="5"/>
        <v>282177.74696416664</v>
      </c>
      <c r="F68" s="516">
        <f t="shared" ca="1" si="6"/>
        <v>274555835.36327159</v>
      </c>
      <c r="G68" s="517">
        <v>45725</v>
      </c>
      <c r="H68" s="516">
        <f t="shared" ca="1" si="7"/>
        <v>7443.5295217355515</v>
      </c>
      <c r="I68" s="518">
        <f t="shared" ca="1" si="8"/>
        <v>92345.572405039202</v>
      </c>
      <c r="J68" s="530">
        <f t="shared" ca="1" si="10"/>
        <v>1870672.7532380517</v>
      </c>
      <c r="K68" s="436"/>
      <c r="L68" s="436"/>
      <c r="M68" s="436"/>
      <c r="O68" s="422">
        <f t="shared" si="11"/>
        <v>28</v>
      </c>
      <c r="S68" s="412" t="s">
        <v>447</v>
      </c>
      <c r="T68" s="526">
        <f ca="1">+H29-T59</f>
        <v>12482759.29312484</v>
      </c>
      <c r="U68" s="531"/>
      <c r="V68" s="514"/>
      <c r="W68" s="523"/>
      <c r="Y68" s="514"/>
    </row>
    <row r="69" spans="2:25" ht="17.45" customHeight="1">
      <c r="B69" s="510">
        <v>22</v>
      </c>
      <c r="C69" s="515">
        <f t="shared" ca="1" si="9"/>
        <v>1770883.6513112769</v>
      </c>
      <c r="D69" s="516">
        <f t="shared" ca="1" si="4"/>
        <v>1487177.4415510546</v>
      </c>
      <c r="E69" s="516">
        <f t="shared" ca="1" si="5"/>
        <v>283706.20976022235</v>
      </c>
      <c r="F69" s="516">
        <f t="shared" ca="1" si="6"/>
        <v>274272129.15351135</v>
      </c>
      <c r="G69" s="517">
        <v>45756</v>
      </c>
      <c r="H69" s="516">
        <f t="shared" ca="1" si="7"/>
        <v>7435.8872077552733</v>
      </c>
      <c r="I69" s="518">
        <f t="shared" ca="1" si="8"/>
        <v>102134.77075513701</v>
      </c>
      <c r="J69" s="530">
        <f t="shared" ca="1" si="10"/>
        <v>1880454.3092741694</v>
      </c>
      <c r="K69" s="436"/>
      <c r="L69" s="436"/>
      <c r="M69" s="436"/>
      <c r="O69" s="422">
        <f t="shared" si="11"/>
        <v>31</v>
      </c>
      <c r="W69" s="514"/>
    </row>
    <row r="70" spans="2:25" ht="17.45" customHeight="1">
      <c r="B70" s="510">
        <v>23</v>
      </c>
      <c r="C70" s="515">
        <f t="shared" ca="1" si="9"/>
        <v>1770883.6513112769</v>
      </c>
      <c r="D70" s="516">
        <f t="shared" ca="1" si="4"/>
        <v>1485640.6995815199</v>
      </c>
      <c r="E70" s="516">
        <f t="shared" ca="1" si="5"/>
        <v>285242.95172975701</v>
      </c>
      <c r="F70" s="516">
        <f t="shared" ca="1" si="6"/>
        <v>273986886.20178157</v>
      </c>
      <c r="G70" s="517">
        <v>45786</v>
      </c>
      <c r="H70" s="516">
        <f t="shared" ca="1" si="7"/>
        <v>7428.2034979075997</v>
      </c>
      <c r="I70" s="518">
        <f t="shared" ca="1" si="8"/>
        <v>98737.966495264074</v>
      </c>
      <c r="J70" s="530">
        <f t="shared" ca="1" si="10"/>
        <v>1877049.8213044486</v>
      </c>
      <c r="K70" s="436"/>
      <c r="L70" s="436"/>
      <c r="M70" s="436"/>
      <c r="O70" s="422">
        <f t="shared" si="11"/>
        <v>30</v>
      </c>
    </row>
    <row r="71" spans="2:25" ht="17.45" customHeight="1">
      <c r="B71" s="510">
        <v>24</v>
      </c>
      <c r="C71" s="515">
        <f t="shared" ca="1" si="9"/>
        <v>1770883.6513112769</v>
      </c>
      <c r="D71" s="516">
        <f t="shared" ca="1" si="4"/>
        <v>1484095.6335929835</v>
      </c>
      <c r="E71" s="516">
        <f t="shared" ca="1" si="5"/>
        <v>286788.01771829347</v>
      </c>
      <c r="F71" s="516">
        <f t="shared" ca="1" si="6"/>
        <v>273700098.18406326</v>
      </c>
      <c r="G71" s="517">
        <v>45817</v>
      </c>
      <c r="H71" s="516">
        <f t="shared" ca="1" si="7"/>
        <v>7420.4781679649177</v>
      </c>
      <c r="I71" s="518">
        <f t="shared" ca="1" si="8"/>
        <v>101923.12166706273</v>
      </c>
      <c r="J71" s="530">
        <f t="shared" ca="1" si="10"/>
        <v>1880227.2511463044</v>
      </c>
      <c r="K71" s="436"/>
      <c r="L71" s="436"/>
      <c r="M71" s="436"/>
      <c r="O71" s="422">
        <f t="shared" si="11"/>
        <v>31</v>
      </c>
    </row>
    <row r="72" spans="2:25" ht="17.45" customHeight="1">
      <c r="B72" s="510">
        <v>25</v>
      </c>
      <c r="C72" s="515">
        <f t="shared" ca="1" si="9"/>
        <v>1770883.6513112769</v>
      </c>
      <c r="D72" s="516">
        <f t="shared" ca="1" si="4"/>
        <v>1482542.1984970095</v>
      </c>
      <c r="E72" s="516">
        <f t="shared" ca="1" si="5"/>
        <v>288341.45281426748</v>
      </c>
      <c r="F72" s="516">
        <f t="shared" ca="1" si="6"/>
        <v>273411756.73124897</v>
      </c>
      <c r="G72" s="517">
        <v>45847</v>
      </c>
      <c r="H72" s="516">
        <f t="shared" ca="1" si="7"/>
        <v>7412.7109924850474</v>
      </c>
      <c r="I72" s="518">
        <f t="shared" ca="1" si="8"/>
        <v>98532.035346262754</v>
      </c>
      <c r="J72" s="530">
        <f t="shared" ca="1" si="10"/>
        <v>1876828.3976500249</v>
      </c>
      <c r="K72" s="436"/>
      <c r="L72" s="436"/>
      <c r="M72" s="436"/>
      <c r="O72" s="422">
        <f t="shared" si="11"/>
        <v>30</v>
      </c>
    </row>
    <row r="73" spans="2:25" ht="17.45" customHeight="1">
      <c r="B73" s="510">
        <v>26</v>
      </c>
      <c r="C73" s="515">
        <f t="shared" ca="1" si="9"/>
        <v>1770883.6513112769</v>
      </c>
      <c r="D73" s="516">
        <f t="shared" ca="1" si="4"/>
        <v>1480980.3489609321</v>
      </c>
      <c r="E73" s="516">
        <f t="shared" ca="1" si="5"/>
        <v>289903.30235034483</v>
      </c>
      <c r="F73" s="516">
        <f t="shared" ca="1" si="6"/>
        <v>273121853.42889863</v>
      </c>
      <c r="G73" s="517">
        <v>45878</v>
      </c>
      <c r="H73" s="516">
        <f t="shared" ca="1" si="7"/>
        <v>7404.9017448046607</v>
      </c>
      <c r="I73" s="518">
        <f t="shared" ca="1" si="8"/>
        <v>101709.17350402461</v>
      </c>
      <c r="J73" s="530">
        <f t="shared" ca="1" si="10"/>
        <v>1879997.726560106</v>
      </c>
      <c r="K73" s="436"/>
      <c r="L73" s="436"/>
      <c r="M73" s="436"/>
      <c r="O73" s="422">
        <f t="shared" si="11"/>
        <v>31</v>
      </c>
    </row>
    <row r="74" spans="2:25" ht="17.45" customHeight="1">
      <c r="B74" s="510">
        <v>27</v>
      </c>
      <c r="C74" s="515">
        <f t="shared" ca="1" si="9"/>
        <v>1770883.6513112769</v>
      </c>
      <c r="D74" s="516">
        <f t="shared" ca="1" si="4"/>
        <v>1479410.0394065343</v>
      </c>
      <c r="E74" s="516">
        <f t="shared" ca="1" si="5"/>
        <v>291473.61190474266</v>
      </c>
      <c r="F74" s="516">
        <f t="shared" ca="1" si="6"/>
        <v>272830379.81699389</v>
      </c>
      <c r="G74" s="517">
        <v>45909</v>
      </c>
      <c r="H74" s="516">
        <f t="shared" ca="1" si="7"/>
        <v>7397.0501970326713</v>
      </c>
      <c r="I74" s="518">
        <f t="shared" ca="1" si="8"/>
        <v>101601.32947555027</v>
      </c>
      <c r="J74" s="530">
        <f t="shared" ca="1" si="10"/>
        <v>1879882.0309838599</v>
      </c>
      <c r="K74" s="436"/>
      <c r="L74" s="436"/>
      <c r="M74" s="436"/>
      <c r="O74" s="422">
        <f t="shared" si="11"/>
        <v>31</v>
      </c>
    </row>
    <row r="75" spans="2:25" ht="17.45" customHeight="1">
      <c r="B75" s="510">
        <v>28</v>
      </c>
      <c r="C75" s="515">
        <f t="shared" ca="1" si="9"/>
        <v>1770883.6513112769</v>
      </c>
      <c r="D75" s="516">
        <f t="shared" ca="1" si="4"/>
        <v>1477831.2240087169</v>
      </c>
      <c r="E75" s="516">
        <f t="shared" ca="1" si="5"/>
        <v>293052.42730256007</v>
      </c>
      <c r="F75" s="516">
        <f t="shared" ca="1" si="6"/>
        <v>272537327.38969135</v>
      </c>
      <c r="G75" s="517">
        <v>45939</v>
      </c>
      <c r="H75" s="516">
        <f t="shared" ca="1" si="7"/>
        <v>7389.1561200435845</v>
      </c>
      <c r="I75" s="518">
        <f t="shared" ca="1" si="8"/>
        <v>98218.936734117786</v>
      </c>
      <c r="J75" s="530">
        <f t="shared" ca="1" si="10"/>
        <v>1876491.7441654382</v>
      </c>
      <c r="K75" s="436"/>
      <c r="L75" s="436"/>
      <c r="M75" s="436"/>
      <c r="O75" s="422">
        <f t="shared" si="11"/>
        <v>30</v>
      </c>
    </row>
    <row r="76" spans="2:25" ht="17.45" customHeight="1">
      <c r="B76" s="510">
        <v>29</v>
      </c>
      <c r="C76" s="515">
        <f t="shared" ca="1" si="9"/>
        <v>1770883.6513112769</v>
      </c>
      <c r="D76" s="516">
        <f t="shared" ca="1" si="4"/>
        <v>1476243.8566941617</v>
      </c>
      <c r="E76" s="516">
        <f t="shared" ca="1" si="5"/>
        <v>294639.79461711529</v>
      </c>
      <c r="F76" s="516">
        <f t="shared" ca="1" si="6"/>
        <v>272242687.59507424</v>
      </c>
      <c r="G76" s="517">
        <v>45970</v>
      </c>
      <c r="H76" s="516">
        <f t="shared" ca="1" si="7"/>
        <v>7381.2192834708085</v>
      </c>
      <c r="I76" s="518">
        <f t="shared" ca="1" si="8"/>
        <v>101383.88578896517</v>
      </c>
      <c r="J76" s="530">
        <f t="shared" ca="1" si="10"/>
        <v>1879648.7563837131</v>
      </c>
      <c r="K76" s="436"/>
      <c r="L76" s="436"/>
      <c r="M76" s="436"/>
      <c r="O76" s="422">
        <f t="shared" si="11"/>
        <v>31</v>
      </c>
    </row>
    <row r="77" spans="2:25" ht="17.45" customHeight="1">
      <c r="B77" s="510">
        <v>30</v>
      </c>
      <c r="C77" s="515">
        <f t="shared" ca="1" si="9"/>
        <v>1770883.6513112769</v>
      </c>
      <c r="D77" s="516">
        <f t="shared" ca="1" si="4"/>
        <v>1474647.8911399855</v>
      </c>
      <c r="E77" s="516">
        <f t="shared" ca="1" si="5"/>
        <v>296235.76017129142</v>
      </c>
      <c r="F77" s="516">
        <f t="shared" ca="1" si="6"/>
        <v>271946451.83490294</v>
      </c>
      <c r="G77" s="517">
        <v>46000</v>
      </c>
      <c r="H77" s="516">
        <f t="shared" ca="1" si="7"/>
        <v>7373.2394556999279</v>
      </c>
      <c r="I77" s="518">
        <f t="shared" ca="1" si="8"/>
        <v>98007.367534226709</v>
      </c>
      <c r="J77" s="530">
        <f t="shared" ca="1" si="10"/>
        <v>1876264.2583012036</v>
      </c>
      <c r="K77" s="436"/>
      <c r="L77" s="436"/>
      <c r="M77" s="436"/>
      <c r="O77" s="422">
        <f t="shared" si="11"/>
        <v>30</v>
      </c>
    </row>
    <row r="78" spans="2:25" ht="17.45" customHeight="1">
      <c r="B78" s="510">
        <v>31</v>
      </c>
      <c r="C78" s="515">
        <f t="shared" ca="1" si="9"/>
        <v>1770883.6513112769</v>
      </c>
      <c r="D78" s="516">
        <f t="shared" ca="1" si="4"/>
        <v>1473043.280772391</v>
      </c>
      <c r="E78" s="516">
        <f t="shared" ca="1" si="5"/>
        <v>297840.37053888594</v>
      </c>
      <c r="F78" s="516">
        <f t="shared" ca="1" si="6"/>
        <v>271648611.46436405</v>
      </c>
      <c r="G78" s="517">
        <v>46031</v>
      </c>
      <c r="H78" s="516">
        <f t="shared" ca="1" si="7"/>
        <v>7365.2164038619549</v>
      </c>
      <c r="I78" s="518">
        <f t="shared" ca="1" si="8"/>
        <v>101164.08008258388</v>
      </c>
      <c r="J78" s="530">
        <f t="shared" ca="1" si="10"/>
        <v>1879412.9477977229</v>
      </c>
      <c r="K78" s="436"/>
      <c r="L78" s="436"/>
      <c r="M78" s="436"/>
      <c r="O78" s="422">
        <f t="shared" si="11"/>
        <v>31</v>
      </c>
    </row>
    <row r="79" spans="2:25" ht="17.45" customHeight="1">
      <c r="B79" s="510">
        <v>32</v>
      </c>
      <c r="C79" s="515">
        <f t="shared" ca="1" si="9"/>
        <v>1770883.6513112769</v>
      </c>
      <c r="D79" s="516">
        <f t="shared" ca="1" si="4"/>
        <v>1471429.9787653054</v>
      </c>
      <c r="E79" s="516">
        <f t="shared" ca="1" si="5"/>
        <v>299453.67254597158</v>
      </c>
      <c r="F79" s="516">
        <f t="shared" ca="1" si="6"/>
        <v>271349157.79181808</v>
      </c>
      <c r="G79" s="517">
        <v>46062</v>
      </c>
      <c r="H79" s="516">
        <f t="shared" ca="1" si="7"/>
        <v>7357.1498938265267</v>
      </c>
      <c r="I79" s="518">
        <f t="shared" ca="1" si="8"/>
        <v>101053.28346474341</v>
      </c>
      <c r="J79" s="530">
        <f t="shared" ca="1" si="10"/>
        <v>1879294.084669847</v>
      </c>
      <c r="K79" s="436"/>
      <c r="L79" s="436"/>
      <c r="M79" s="436"/>
      <c r="O79" s="422">
        <f t="shared" si="11"/>
        <v>31</v>
      </c>
    </row>
    <row r="80" spans="2:25" ht="17.45" customHeight="1">
      <c r="B80" s="510">
        <v>33</v>
      </c>
      <c r="C80" s="515">
        <f t="shared" ca="1" si="9"/>
        <v>1770883.6513112769</v>
      </c>
      <c r="D80" s="516">
        <f t="shared" ca="1" si="4"/>
        <v>1469807.9380390146</v>
      </c>
      <c r="E80" s="516">
        <f t="shared" ca="1" si="5"/>
        <v>301075.71327226236</v>
      </c>
      <c r="F80" s="516">
        <f t="shared" ca="1" si="6"/>
        <v>271048082.07854581</v>
      </c>
      <c r="G80" s="517">
        <v>46090</v>
      </c>
      <c r="H80" s="516">
        <f t="shared" ca="1" si="7"/>
        <v>7349.0396901950726</v>
      </c>
      <c r="I80" s="518">
        <f t="shared" ca="1" si="8"/>
        <v>91173.31701805086</v>
      </c>
      <c r="J80" s="530">
        <f t="shared" ca="1" si="10"/>
        <v>1869406.008019523</v>
      </c>
      <c r="K80" s="436"/>
      <c r="L80" s="436"/>
      <c r="M80" s="436"/>
      <c r="O80" s="422">
        <f t="shared" si="11"/>
        <v>28</v>
      </c>
    </row>
    <row r="81" spans="2:15" ht="17.45" customHeight="1">
      <c r="B81" s="510">
        <v>34</v>
      </c>
      <c r="C81" s="515">
        <f t="shared" ca="1" si="9"/>
        <v>1770883.6513112769</v>
      </c>
      <c r="D81" s="516">
        <f t="shared" ca="1" si="4"/>
        <v>1468177.1112587899</v>
      </c>
      <c r="E81" s="516">
        <f t="shared" ca="1" si="5"/>
        <v>302706.54005248705</v>
      </c>
      <c r="F81" s="516">
        <f t="shared" ca="1" si="6"/>
        <v>270745375.53849334</v>
      </c>
      <c r="G81" s="517">
        <v>46121</v>
      </c>
      <c r="H81" s="516">
        <f t="shared" ca="1" si="7"/>
        <v>7340.8855562939498</v>
      </c>
      <c r="I81" s="518">
        <f t="shared" ca="1" si="8"/>
        <v>100829.88653321902</v>
      </c>
      <c r="J81" s="530">
        <f t="shared" ca="1" si="10"/>
        <v>1879054.42340079</v>
      </c>
      <c r="K81" s="436"/>
      <c r="L81" s="436"/>
      <c r="M81" s="436"/>
      <c r="O81" s="422">
        <f t="shared" si="11"/>
        <v>31</v>
      </c>
    </row>
    <row r="82" spans="2:15" ht="17.45" customHeight="1">
      <c r="B82" s="510">
        <v>35</v>
      </c>
      <c r="C82" s="515">
        <f t="shared" ca="1" si="9"/>
        <v>1770883.6513112769</v>
      </c>
      <c r="D82" s="516">
        <f t="shared" ca="1" si="4"/>
        <v>1466537.4508335057</v>
      </c>
      <c r="E82" s="516">
        <f t="shared" ca="1" si="5"/>
        <v>304346.20047777123</v>
      </c>
      <c r="F82" s="516">
        <f t="shared" ca="1" si="6"/>
        <v>270441029.33801556</v>
      </c>
      <c r="G82" s="517">
        <v>46151</v>
      </c>
      <c r="H82" s="516">
        <f t="shared" ca="1" si="7"/>
        <v>7332.6872541675284</v>
      </c>
      <c r="I82" s="518">
        <f t="shared" ca="1" si="8"/>
        <v>97468.33519385758</v>
      </c>
      <c r="J82" s="530">
        <f t="shared" ca="1" si="10"/>
        <v>1875684.6737593021</v>
      </c>
      <c r="K82" s="436"/>
      <c r="L82" s="436"/>
      <c r="M82" s="436"/>
      <c r="O82" s="422">
        <f t="shared" si="11"/>
        <v>30</v>
      </c>
    </row>
    <row r="83" spans="2:15" ht="17.45" customHeight="1">
      <c r="B83" s="510">
        <v>36</v>
      </c>
      <c r="C83" s="515">
        <f t="shared" ca="1" si="9"/>
        <v>1770883.6513112769</v>
      </c>
      <c r="D83" s="516">
        <f t="shared" ca="1" si="4"/>
        <v>1464888.908914251</v>
      </c>
      <c r="E83" s="516">
        <f t="shared" ca="1" si="5"/>
        <v>305994.74239702593</v>
      </c>
      <c r="F83" s="516">
        <f t="shared" ca="1" si="6"/>
        <v>270135034.59561855</v>
      </c>
      <c r="G83" s="517">
        <v>46182</v>
      </c>
      <c r="H83" s="516">
        <f t="shared" ca="1" si="7"/>
        <v>7324.4445445712554</v>
      </c>
      <c r="I83" s="518">
        <f t="shared" ca="1" si="8"/>
        <v>100604.06291374177</v>
      </c>
      <c r="J83" s="530">
        <f t="shared" ca="1" si="10"/>
        <v>1878812.1587695898</v>
      </c>
      <c r="K83" s="436"/>
      <c r="L83" s="436"/>
      <c r="M83" s="436"/>
      <c r="O83" s="422">
        <f t="shared" si="11"/>
        <v>31</v>
      </c>
    </row>
    <row r="84" spans="2:15" ht="17.45" customHeight="1">
      <c r="B84" s="510">
        <v>37</v>
      </c>
      <c r="C84" s="515">
        <f t="shared" ca="1" si="9"/>
        <v>1770883.6513112769</v>
      </c>
      <c r="D84" s="516">
        <f t="shared" ca="1" si="4"/>
        <v>1463231.4373929338</v>
      </c>
      <c r="E84" s="516">
        <f t="shared" ca="1" si="5"/>
        <v>307652.21391834319</v>
      </c>
      <c r="F84" s="516">
        <f t="shared" ca="1" si="6"/>
        <v>269827382.38170022</v>
      </c>
      <c r="G84" s="517">
        <v>46212</v>
      </c>
      <c r="H84" s="516">
        <f t="shared" ca="1" si="7"/>
        <v>7316.1571869646687</v>
      </c>
      <c r="I84" s="518">
        <f t="shared" ca="1" si="8"/>
        <v>97248.612454422662</v>
      </c>
      <c r="J84" s="530">
        <f t="shared" ca="1" si="10"/>
        <v>1875448.4209526645</v>
      </c>
      <c r="K84" s="436"/>
      <c r="L84" s="436"/>
      <c r="M84" s="436"/>
      <c r="O84" s="422">
        <f t="shared" si="11"/>
        <v>30</v>
      </c>
    </row>
    <row r="85" spans="2:15" ht="17.45" customHeight="1">
      <c r="B85" s="510">
        <v>38</v>
      </c>
      <c r="C85" s="515">
        <f t="shared" ca="1" si="9"/>
        <v>1770883.6513112769</v>
      </c>
      <c r="D85" s="516">
        <f t="shared" ca="1" si="4"/>
        <v>1461564.9879008762</v>
      </c>
      <c r="E85" s="516">
        <f t="shared" ca="1" si="5"/>
        <v>309318.66341040074</v>
      </c>
      <c r="F85" s="516">
        <f t="shared" ca="1" si="6"/>
        <v>269518063.71828979</v>
      </c>
      <c r="G85" s="517">
        <v>46243</v>
      </c>
      <c r="H85" s="516">
        <f t="shared" ca="1" si="7"/>
        <v>7307.8249395043813</v>
      </c>
      <c r="I85" s="518">
        <f t="shared" ca="1" si="8"/>
        <v>100375.78624599248</v>
      </c>
      <c r="J85" s="530">
        <f t="shared" ca="1" si="10"/>
        <v>1878567.2624967736</v>
      </c>
      <c r="K85" s="436"/>
      <c r="L85" s="436"/>
      <c r="M85" s="436"/>
      <c r="O85" s="422">
        <f t="shared" si="11"/>
        <v>31</v>
      </c>
    </row>
    <row r="86" spans="2:15" ht="17.45" customHeight="1">
      <c r="B86" s="510">
        <v>39</v>
      </c>
      <c r="C86" s="515">
        <f t="shared" ca="1" si="9"/>
        <v>1770883.6513112769</v>
      </c>
      <c r="D86" s="516">
        <f t="shared" ca="1" si="4"/>
        <v>1459889.5118074031</v>
      </c>
      <c r="E86" s="516">
        <f t="shared" ca="1" si="5"/>
        <v>310994.13950387388</v>
      </c>
      <c r="F86" s="516">
        <f t="shared" ca="1" si="6"/>
        <v>269207069.5787859</v>
      </c>
      <c r="G86" s="517">
        <v>46274</v>
      </c>
      <c r="H86" s="516">
        <f t="shared" ca="1" si="7"/>
        <v>7299.4475590370157</v>
      </c>
      <c r="I86" s="518">
        <f t="shared" ca="1" si="8"/>
        <v>100260.71970320379</v>
      </c>
      <c r="J86" s="530">
        <f t="shared" ca="1" si="10"/>
        <v>1878443.8185735177</v>
      </c>
      <c r="K86" s="436"/>
      <c r="L86" s="436"/>
      <c r="M86" s="436"/>
      <c r="O86" s="422">
        <f t="shared" si="11"/>
        <v>31</v>
      </c>
    </row>
    <row r="87" spans="2:15" ht="17.45" customHeight="1">
      <c r="B87" s="510">
        <v>40</v>
      </c>
      <c r="C87" s="515">
        <f t="shared" ca="1" si="9"/>
        <v>1770883.6513112769</v>
      </c>
      <c r="D87" s="516">
        <f t="shared" ca="1" si="4"/>
        <v>1458204.9602184237</v>
      </c>
      <c r="E87" s="516">
        <f t="shared" ca="1" si="5"/>
        <v>312678.6910928532</v>
      </c>
      <c r="F87" s="516">
        <f t="shared" ca="1" si="6"/>
        <v>268894390.88769305</v>
      </c>
      <c r="G87" s="517">
        <v>46304</v>
      </c>
      <c r="H87" s="516">
        <f t="shared" ca="1" si="7"/>
        <v>7291.0248010921187</v>
      </c>
      <c r="I87" s="518">
        <f t="shared" ca="1" si="8"/>
        <v>96914.54504836291</v>
      </c>
      <c r="J87" s="530">
        <f t="shared" ca="1" si="10"/>
        <v>1875089.221160732</v>
      </c>
      <c r="K87" s="436"/>
      <c r="L87" s="436"/>
      <c r="M87" s="436"/>
      <c r="O87" s="422">
        <f t="shared" si="11"/>
        <v>30</v>
      </c>
    </row>
    <row r="88" spans="2:15" ht="17.45" customHeight="1">
      <c r="B88" s="510">
        <v>41</v>
      </c>
      <c r="C88" s="515">
        <f t="shared" ca="1" si="9"/>
        <v>1770883.6513112769</v>
      </c>
      <c r="D88" s="516">
        <f t="shared" ca="1" si="4"/>
        <v>1456511.283975004</v>
      </c>
      <c r="E88" s="516">
        <f t="shared" ca="1" si="5"/>
        <v>314372.36733627296</v>
      </c>
      <c r="F88" s="516">
        <f t="shared" ca="1" si="6"/>
        <v>268580018.52035677</v>
      </c>
      <c r="G88" s="517">
        <v>46335</v>
      </c>
      <c r="H88" s="516">
        <f t="shared" ca="1" si="7"/>
        <v>7282.5564198750199</v>
      </c>
      <c r="I88" s="518">
        <f t="shared" ca="1" si="8"/>
        <v>100028.7134102218</v>
      </c>
      <c r="J88" s="530">
        <f t="shared" ca="1" si="10"/>
        <v>1878194.9211413737</v>
      </c>
      <c r="K88" s="436"/>
      <c r="L88" s="436"/>
      <c r="M88" s="436"/>
      <c r="O88" s="422">
        <f t="shared" si="11"/>
        <v>31</v>
      </c>
    </row>
    <row r="89" spans="2:15" ht="17.45" customHeight="1">
      <c r="B89" s="510">
        <v>42</v>
      </c>
      <c r="C89" s="515">
        <f t="shared" ca="1" si="9"/>
        <v>1770883.6513112769</v>
      </c>
      <c r="D89" s="516">
        <f t="shared" ca="1" si="4"/>
        <v>1454808.4336519325</v>
      </c>
      <c r="E89" s="516">
        <f t="shared" ca="1" si="5"/>
        <v>316075.21765934443</v>
      </c>
      <c r="F89" s="516">
        <f t="shared" ca="1" si="6"/>
        <v>268263943.30269742</v>
      </c>
      <c r="G89" s="517">
        <v>46365</v>
      </c>
      <c r="H89" s="516">
        <f t="shared" ca="1" si="7"/>
        <v>7274.0421682596625</v>
      </c>
      <c r="I89" s="518">
        <f t="shared" ca="1" si="8"/>
        <v>96688.806667328434</v>
      </c>
      <c r="J89" s="530">
        <f t="shared" ca="1" si="10"/>
        <v>1874846.5001468649</v>
      </c>
      <c r="K89" s="436"/>
      <c r="L89" s="436"/>
      <c r="M89" s="436"/>
      <c r="O89" s="422">
        <f t="shared" si="11"/>
        <v>30</v>
      </c>
    </row>
    <row r="90" spans="2:15" ht="17.45" customHeight="1">
      <c r="B90" s="510">
        <v>43</v>
      </c>
      <c r="C90" s="515">
        <f t="shared" ca="1" si="9"/>
        <v>1770883.6513112769</v>
      </c>
      <c r="D90" s="516">
        <f t="shared" ca="1" si="4"/>
        <v>1453096.3595562777</v>
      </c>
      <c r="E90" s="516">
        <f t="shared" ca="1" si="5"/>
        <v>317787.2917549992</v>
      </c>
      <c r="F90" s="516">
        <f t="shared" ca="1" si="6"/>
        <v>267946156.01094243</v>
      </c>
      <c r="G90" s="517">
        <v>46396</v>
      </c>
      <c r="H90" s="516">
        <f t="shared" ca="1" si="7"/>
        <v>7265.4817977813891</v>
      </c>
      <c r="I90" s="518">
        <f t="shared" ca="1" si="8"/>
        <v>99794.186908603428</v>
      </c>
      <c r="J90" s="530">
        <f t="shared" ca="1" si="10"/>
        <v>1877943.3200176617</v>
      </c>
      <c r="K90" s="436"/>
      <c r="L90" s="436"/>
      <c r="M90" s="436"/>
      <c r="O90" s="422">
        <f t="shared" si="11"/>
        <v>31</v>
      </c>
    </row>
    <row r="91" spans="2:15" ht="17.45" customHeight="1">
      <c r="B91" s="510">
        <v>44</v>
      </c>
      <c r="C91" s="515">
        <f t="shared" ca="1" si="9"/>
        <v>1770883.6513112769</v>
      </c>
      <c r="D91" s="516">
        <f t="shared" ca="1" si="4"/>
        <v>1451375.0117259382</v>
      </c>
      <c r="E91" s="516">
        <f t="shared" ca="1" si="5"/>
        <v>319508.63958533877</v>
      </c>
      <c r="F91" s="516">
        <f t="shared" ca="1" si="6"/>
        <v>267626647.37135708</v>
      </c>
      <c r="G91" s="517">
        <v>46427</v>
      </c>
      <c r="H91" s="516">
        <f t="shared" ca="1" si="7"/>
        <v>7256.875058629691</v>
      </c>
      <c r="I91" s="518">
        <f t="shared" ca="1" si="8"/>
        <v>99675.970036070576</v>
      </c>
      <c r="J91" s="530">
        <f t="shared" ca="1" si="10"/>
        <v>1877816.4964059773</v>
      </c>
      <c r="K91" s="436"/>
      <c r="L91" s="436"/>
      <c r="M91" s="436"/>
      <c r="O91" s="422">
        <f t="shared" si="11"/>
        <v>31</v>
      </c>
    </row>
    <row r="92" spans="2:15" ht="17.45" customHeight="1">
      <c r="B92" s="510">
        <v>45</v>
      </c>
      <c r="C92" s="515">
        <f t="shared" ca="1" si="9"/>
        <v>1770883.6513112769</v>
      </c>
      <c r="D92" s="516">
        <f t="shared" ca="1" si="4"/>
        <v>1449644.3399281842</v>
      </c>
      <c r="E92" s="516">
        <f t="shared" ca="1" si="5"/>
        <v>321239.31138309278</v>
      </c>
      <c r="F92" s="516">
        <f t="shared" ca="1" si="6"/>
        <v>267305408.05997398</v>
      </c>
      <c r="G92" s="517">
        <v>46455</v>
      </c>
      <c r="H92" s="516">
        <f t="shared" ca="1" si="7"/>
        <v>7248.2216996409206</v>
      </c>
      <c r="I92" s="518">
        <f t="shared" ca="1" si="8"/>
        <v>89922.553516775966</v>
      </c>
      <c r="J92" s="530">
        <f t="shared" ca="1" si="10"/>
        <v>1868054.4265276939</v>
      </c>
      <c r="K92" s="436"/>
      <c r="L92" s="436"/>
      <c r="M92" s="436"/>
      <c r="O92" s="422">
        <f t="shared" si="11"/>
        <v>28</v>
      </c>
    </row>
    <row r="93" spans="2:15" ht="17.45" customHeight="1">
      <c r="B93" s="510">
        <v>46</v>
      </c>
      <c r="C93" s="515">
        <f t="shared" ca="1" si="9"/>
        <v>1770883.6513112769</v>
      </c>
      <c r="D93" s="516">
        <f t="shared" ca="1" si="4"/>
        <v>1447904.2936581925</v>
      </c>
      <c r="E93" s="516">
        <f t="shared" ca="1" si="5"/>
        <v>322979.35765308444</v>
      </c>
      <c r="F93" s="516">
        <f t="shared" ca="1" si="6"/>
        <v>266982428.7023209</v>
      </c>
      <c r="G93" s="517">
        <v>46486</v>
      </c>
      <c r="H93" s="516">
        <f t="shared" ca="1" si="7"/>
        <v>7239.5214682909627</v>
      </c>
      <c r="I93" s="518">
        <f t="shared" ca="1" si="8"/>
        <v>99437.611798310318</v>
      </c>
      <c r="J93" s="530">
        <f t="shared" ca="1" si="10"/>
        <v>1877560.7845778784</v>
      </c>
      <c r="K93" s="436"/>
      <c r="L93" s="436"/>
      <c r="M93" s="436"/>
      <c r="O93" s="422">
        <f t="shared" si="11"/>
        <v>31</v>
      </c>
    </row>
    <row r="94" spans="2:15" ht="17.45" customHeight="1">
      <c r="B94" s="510">
        <v>47</v>
      </c>
      <c r="C94" s="515">
        <f t="shared" ca="1" si="9"/>
        <v>1770883.6513112769</v>
      </c>
      <c r="D94" s="516">
        <f t="shared" ca="1" si="4"/>
        <v>1446154.8221375716</v>
      </c>
      <c r="E94" s="516">
        <f t="shared" ca="1" si="5"/>
        <v>324728.82917370531</v>
      </c>
      <c r="F94" s="516">
        <f t="shared" ca="1" si="6"/>
        <v>266657699.87314719</v>
      </c>
      <c r="G94" s="517">
        <v>46516</v>
      </c>
      <c r="H94" s="516">
        <f t="shared" ca="1" si="7"/>
        <v>7230.7741106878584</v>
      </c>
      <c r="I94" s="518">
        <f t="shared" ca="1" si="8"/>
        <v>96113.674332835508</v>
      </c>
      <c r="J94" s="530">
        <f t="shared" ca="1" si="10"/>
        <v>1874228.0997548003</v>
      </c>
      <c r="K94" s="436"/>
      <c r="L94" s="436"/>
      <c r="M94" s="436"/>
      <c r="O94" s="422">
        <f t="shared" si="11"/>
        <v>30</v>
      </c>
    </row>
    <row r="95" spans="2:15" ht="17.45" customHeight="1">
      <c r="B95" s="510">
        <v>48</v>
      </c>
      <c r="C95" s="515">
        <f t="shared" ca="1" si="9"/>
        <v>1770883.6513112769</v>
      </c>
      <c r="D95" s="516">
        <f t="shared" ca="1" si="4"/>
        <v>1444395.8743128807</v>
      </c>
      <c r="E95" s="516">
        <f t="shared" ca="1" si="5"/>
        <v>326487.77699839626</v>
      </c>
      <c r="F95" s="516">
        <f t="shared" ca="1" si="6"/>
        <v>266331212.09614879</v>
      </c>
      <c r="G95" s="517">
        <v>46547</v>
      </c>
      <c r="H95" s="516">
        <f t="shared" ca="1" si="7"/>
        <v>7221.9793715644037</v>
      </c>
      <c r="I95" s="518">
        <f t="shared" ca="1" si="8"/>
        <v>99196.664352810738</v>
      </c>
      <c r="J95" s="530">
        <f t="shared" ca="1" si="10"/>
        <v>1877302.2950356521</v>
      </c>
      <c r="K95" s="436"/>
      <c r="L95" s="436"/>
      <c r="M95" s="436"/>
      <c r="O95" s="422">
        <f t="shared" si="11"/>
        <v>31</v>
      </c>
    </row>
    <row r="96" spans="2:15" ht="17.45" customHeight="1">
      <c r="B96" s="510">
        <v>49</v>
      </c>
      <c r="C96" s="515">
        <f t="shared" ca="1" si="9"/>
        <v>1770883.6513112769</v>
      </c>
      <c r="D96" s="516">
        <f t="shared" ca="1" si="4"/>
        <v>1442627.3988541393</v>
      </c>
      <c r="E96" s="516">
        <f t="shared" ca="1" si="5"/>
        <v>328256.25245713769</v>
      </c>
      <c r="F96" s="516">
        <f t="shared" ca="1" si="6"/>
        <v>266002955.84369165</v>
      </c>
      <c r="G96" s="517">
        <v>46577</v>
      </c>
      <c r="H96" s="516">
        <f t="shared" ca="1" si="7"/>
        <v>7213.1369942706961</v>
      </c>
      <c r="I96" s="518">
        <f t="shared" ca="1" si="8"/>
        <v>95879.23635461356</v>
      </c>
      <c r="J96" s="530">
        <f t="shared" ca="1" si="10"/>
        <v>1873976.0246601612</v>
      </c>
      <c r="K96" s="436"/>
      <c r="L96" s="436"/>
      <c r="M96" s="436"/>
      <c r="O96" s="422">
        <f t="shared" si="11"/>
        <v>30</v>
      </c>
    </row>
    <row r="97" spans="2:15" ht="17.45" customHeight="1">
      <c r="B97" s="510">
        <v>50</v>
      </c>
      <c r="C97" s="515">
        <f t="shared" ca="1" si="9"/>
        <v>1770883.6513112769</v>
      </c>
      <c r="D97" s="516">
        <f t="shared" ca="1" si="4"/>
        <v>1440849.3441533297</v>
      </c>
      <c r="E97" s="516">
        <f t="shared" ca="1" si="5"/>
        <v>330034.30715794722</v>
      </c>
      <c r="F97" s="516">
        <f t="shared" ca="1" si="6"/>
        <v>265672921.53653371</v>
      </c>
      <c r="G97" s="517">
        <v>46608</v>
      </c>
      <c r="H97" s="516">
        <f t="shared" ca="1" si="7"/>
        <v>7204.2467207666487</v>
      </c>
      <c r="I97" s="518">
        <f t="shared" ca="1" si="8"/>
        <v>98953.09957385328</v>
      </c>
      <c r="J97" s="530">
        <f t="shared" ca="1" si="10"/>
        <v>1877040.9976058968</v>
      </c>
      <c r="K97" s="436"/>
      <c r="L97" s="436"/>
      <c r="M97" s="436"/>
      <c r="O97" s="422">
        <f t="shared" si="11"/>
        <v>31</v>
      </c>
    </row>
    <row r="98" spans="2:15" ht="17.45" customHeight="1">
      <c r="B98" s="510">
        <v>51</v>
      </c>
      <c r="C98" s="515">
        <f t="shared" ca="1" si="9"/>
        <v>1770883.6513112769</v>
      </c>
      <c r="D98" s="516">
        <f t="shared" ca="1" si="4"/>
        <v>1439061.658322891</v>
      </c>
      <c r="E98" s="516">
        <f t="shared" ca="1" si="5"/>
        <v>331821.99298838596</v>
      </c>
      <c r="F98" s="516">
        <f t="shared" ca="1" si="6"/>
        <v>265341099.54354534</v>
      </c>
      <c r="G98" s="517">
        <v>46639</v>
      </c>
      <c r="H98" s="516">
        <f t="shared" ca="1" si="7"/>
        <v>7195.3082916144549</v>
      </c>
      <c r="I98" s="518">
        <f t="shared" ca="1" si="8"/>
        <v>98830.326811590523</v>
      </c>
      <c r="J98" s="530">
        <f t="shared" ca="1" si="10"/>
        <v>1876909.2864144819</v>
      </c>
      <c r="K98" s="436"/>
      <c r="L98" s="436"/>
      <c r="M98" s="436"/>
      <c r="O98" s="422">
        <f t="shared" si="11"/>
        <v>31</v>
      </c>
    </row>
    <row r="99" spans="2:15" ht="17.45" customHeight="1">
      <c r="B99" s="510">
        <v>52</v>
      </c>
      <c r="C99" s="515">
        <f t="shared" ca="1" si="9"/>
        <v>1770883.6513112769</v>
      </c>
      <c r="D99" s="516">
        <f t="shared" ca="1" si="4"/>
        <v>1437264.2891942039</v>
      </c>
      <c r="E99" s="516">
        <f t="shared" ca="1" si="5"/>
        <v>333619.36211707303</v>
      </c>
      <c r="F99" s="516">
        <f t="shared" ca="1" si="6"/>
        <v>265007480.18142825</v>
      </c>
      <c r="G99" s="517">
        <v>46669</v>
      </c>
      <c r="H99" s="516">
        <f t="shared" ca="1" si="7"/>
        <v>7186.3214459710198</v>
      </c>
      <c r="I99" s="518">
        <f t="shared" ca="1" si="8"/>
        <v>95522.795835676312</v>
      </c>
      <c r="J99" s="530">
        <f t="shared" ca="1" si="10"/>
        <v>1873592.7685929243</v>
      </c>
      <c r="K99" s="436"/>
      <c r="L99" s="436"/>
      <c r="M99" s="436"/>
      <c r="O99" s="422">
        <f t="shared" si="11"/>
        <v>30</v>
      </c>
    </row>
    <row r="100" spans="2:15" ht="17.45" customHeight="1">
      <c r="B100" s="510">
        <v>53</v>
      </c>
      <c r="C100" s="515">
        <f t="shared" ca="1" si="9"/>
        <v>1770883.6513112769</v>
      </c>
      <c r="D100" s="516">
        <f t="shared" ca="1" si="4"/>
        <v>1435457.1843160698</v>
      </c>
      <c r="E100" s="516">
        <f t="shared" ca="1" si="5"/>
        <v>335426.46699520713</v>
      </c>
      <c r="F100" s="516">
        <f t="shared" ca="1" si="6"/>
        <v>264672053.71443304</v>
      </c>
      <c r="G100" s="517">
        <v>46700</v>
      </c>
      <c r="H100" s="516">
        <f t="shared" ca="1" si="7"/>
        <v>7177.2859215803492</v>
      </c>
      <c r="I100" s="518">
        <f t="shared" ca="1" si="8"/>
        <v>98582.782627491295</v>
      </c>
      <c r="J100" s="530">
        <f t="shared" ca="1" si="10"/>
        <v>1876643.7198603486</v>
      </c>
      <c r="K100" s="436"/>
      <c r="L100" s="436"/>
      <c r="M100" s="436"/>
      <c r="O100" s="422">
        <f t="shared" si="11"/>
        <v>31</v>
      </c>
    </row>
    <row r="101" spans="2:15" ht="17.45" customHeight="1">
      <c r="B101" s="510">
        <v>54</v>
      </c>
      <c r="C101" s="515">
        <f t="shared" ca="1" si="9"/>
        <v>1770883.6513112769</v>
      </c>
      <c r="D101" s="516">
        <f t="shared" ca="1" si="4"/>
        <v>1433640.2909531791</v>
      </c>
      <c r="E101" s="516">
        <f t="shared" ca="1" si="5"/>
        <v>337243.36035809782</v>
      </c>
      <c r="F101" s="516">
        <f t="shared" ca="1" si="6"/>
        <v>264334810.35407495</v>
      </c>
      <c r="G101" s="517">
        <v>46730</v>
      </c>
      <c r="H101" s="516">
        <f t="shared" ca="1" si="7"/>
        <v>7168.2014547658955</v>
      </c>
      <c r="I101" s="518">
        <f t="shared" ca="1" si="8"/>
        <v>95281.939337195887</v>
      </c>
      <c r="J101" s="530">
        <f t="shared" ca="1" si="10"/>
        <v>1873333.7921032386</v>
      </c>
      <c r="K101" s="436"/>
      <c r="L101" s="436"/>
      <c r="M101" s="436"/>
      <c r="O101" s="422">
        <f t="shared" si="11"/>
        <v>30</v>
      </c>
    </row>
    <row r="102" spans="2:15" ht="17.45" customHeight="1">
      <c r="B102" s="510">
        <v>55</v>
      </c>
      <c r="C102" s="515">
        <f t="shared" ca="1" si="9"/>
        <v>1770883.6513112769</v>
      </c>
      <c r="D102" s="516">
        <f t="shared" ca="1" si="4"/>
        <v>1431813.5560845728</v>
      </c>
      <c r="E102" s="516">
        <f t="shared" ca="1" si="5"/>
        <v>339070.09522670414</v>
      </c>
      <c r="F102" s="516">
        <f t="shared" ca="1" si="6"/>
        <v>263995740.25884825</v>
      </c>
      <c r="G102" s="517">
        <v>46761</v>
      </c>
      <c r="H102" s="516">
        <f t="shared" ca="1" si="7"/>
        <v>7159.0677804228644</v>
      </c>
      <c r="I102" s="518">
        <f t="shared" ca="1" si="8"/>
        <v>98332.549451715866</v>
      </c>
      <c r="J102" s="530">
        <f t="shared" ca="1" si="10"/>
        <v>1876375.2685434157</v>
      </c>
      <c r="K102" s="436"/>
      <c r="L102" s="436"/>
      <c r="M102" s="436"/>
      <c r="O102" s="422">
        <f t="shared" si="11"/>
        <v>31</v>
      </c>
    </row>
    <row r="103" spans="2:15" ht="17.45" customHeight="1">
      <c r="B103" s="510">
        <v>56</v>
      </c>
      <c r="C103" s="515">
        <f t="shared" ca="1" si="9"/>
        <v>1770883.6513112769</v>
      </c>
      <c r="D103" s="516">
        <f t="shared" ca="1" si="4"/>
        <v>1429976.9264020948</v>
      </c>
      <c r="E103" s="516">
        <f t="shared" ca="1" si="5"/>
        <v>340906.72490918217</v>
      </c>
      <c r="F103" s="516">
        <f t="shared" ca="1" si="6"/>
        <v>263654833.53393906</v>
      </c>
      <c r="G103" s="517">
        <v>46792</v>
      </c>
      <c r="H103" s="516">
        <f t="shared" ca="1" si="7"/>
        <v>7149.884632010474</v>
      </c>
      <c r="I103" s="518">
        <f t="shared" ca="1" si="8"/>
        <v>98206.415376291538</v>
      </c>
      <c r="J103" s="530">
        <f t="shared" ca="1" si="10"/>
        <v>1876239.951319579</v>
      </c>
      <c r="K103" s="436"/>
      <c r="L103" s="436"/>
      <c r="M103" s="436"/>
      <c r="O103" s="422">
        <f t="shared" si="11"/>
        <v>31</v>
      </c>
    </row>
    <row r="104" spans="2:15" ht="17.45" customHeight="1">
      <c r="B104" s="510">
        <v>57</v>
      </c>
      <c r="C104" s="515">
        <f t="shared" ca="1" si="9"/>
        <v>1770883.6513112769</v>
      </c>
      <c r="D104" s="516">
        <f t="shared" ca="1" si="4"/>
        <v>1428130.3483088366</v>
      </c>
      <c r="E104" s="516">
        <f t="shared" ca="1" si="5"/>
        <v>342753.30300244037</v>
      </c>
      <c r="F104" s="516">
        <f t="shared" ca="1" si="6"/>
        <v>263312080.23093662</v>
      </c>
      <c r="G104" s="517">
        <v>46821</v>
      </c>
      <c r="H104" s="516">
        <f t="shared" ca="1" si="7"/>
        <v>7140.6517415441831</v>
      </c>
      <c r="I104" s="518">
        <f t="shared" ca="1" si="8"/>
        <v>91751.882069810788</v>
      </c>
      <c r="J104" s="530">
        <f t="shared" ca="1" si="10"/>
        <v>1869776.185122632</v>
      </c>
      <c r="K104" s="436"/>
      <c r="L104" s="436"/>
      <c r="M104" s="436"/>
      <c r="O104" s="422">
        <f t="shared" si="11"/>
        <v>29</v>
      </c>
    </row>
    <row r="105" spans="2:15" ht="17.45" customHeight="1">
      <c r="B105" s="510">
        <v>58</v>
      </c>
      <c r="C105" s="515">
        <f t="shared" ca="1" si="9"/>
        <v>1770883.6513112769</v>
      </c>
      <c r="D105" s="516">
        <f t="shared" ca="1" si="4"/>
        <v>1426273.7679175735</v>
      </c>
      <c r="E105" s="516">
        <f t="shared" ca="1" si="5"/>
        <v>344609.88339370349</v>
      </c>
      <c r="F105" s="516">
        <f t="shared" ca="1" si="6"/>
        <v>262967470.34754291</v>
      </c>
      <c r="G105" s="517">
        <v>46852</v>
      </c>
      <c r="H105" s="516">
        <f t="shared" ca="1" si="7"/>
        <v>7131.3688395878671</v>
      </c>
      <c r="I105" s="518">
        <f t="shared" ca="1" si="8"/>
        <v>97952.093845908414</v>
      </c>
      <c r="J105" s="530">
        <f t="shared" ca="1" si="10"/>
        <v>1875967.113996773</v>
      </c>
      <c r="K105" s="436"/>
      <c r="L105" s="436"/>
      <c r="M105" s="436"/>
      <c r="O105" s="422">
        <f t="shared" si="11"/>
        <v>31</v>
      </c>
    </row>
    <row r="106" spans="2:15" ht="17.45" customHeight="1">
      <c r="B106" s="510">
        <v>59</v>
      </c>
      <c r="C106" s="515">
        <f t="shared" ca="1" si="9"/>
        <v>1770883.6513112769</v>
      </c>
      <c r="D106" s="516">
        <f t="shared" ca="1" si="4"/>
        <v>1424407.1310491909</v>
      </c>
      <c r="E106" s="516">
        <f t="shared" ca="1" si="5"/>
        <v>346476.52026208607</v>
      </c>
      <c r="F106" s="516">
        <f t="shared" ca="1" si="6"/>
        <v>262620993.82728082</v>
      </c>
      <c r="G106" s="517">
        <v>46882</v>
      </c>
      <c r="H106" s="516">
        <f t="shared" ca="1" si="7"/>
        <v>7122.0356552459543</v>
      </c>
      <c r="I106" s="518">
        <f t="shared" ca="1" si="8"/>
        <v>94668.289325115431</v>
      </c>
      <c r="J106" s="530">
        <f t="shared" ca="1" si="10"/>
        <v>1872673.9762916383</v>
      </c>
      <c r="K106" s="436"/>
      <c r="L106" s="436"/>
      <c r="M106" s="436"/>
      <c r="O106" s="422">
        <f t="shared" si="11"/>
        <v>30</v>
      </c>
    </row>
    <row r="107" spans="2:15" ht="17.45" customHeight="1">
      <c r="B107" s="510">
        <v>60</v>
      </c>
      <c r="C107" s="515">
        <f t="shared" ca="1" si="9"/>
        <v>1770883.6513112769</v>
      </c>
      <c r="D107" s="516">
        <f t="shared" ca="1" si="4"/>
        <v>1422530.3832311046</v>
      </c>
      <c r="E107" s="516">
        <f t="shared" ca="1" si="5"/>
        <v>348353.26808017236</v>
      </c>
      <c r="F107" s="516">
        <f t="shared" ca="1" si="6"/>
        <v>262272640.55920064</v>
      </c>
      <c r="G107" s="517">
        <v>46913</v>
      </c>
      <c r="H107" s="516">
        <f t="shared" ca="1" si="7"/>
        <v>7112.6519161555225</v>
      </c>
      <c r="I107" s="518">
        <f t="shared" ca="1" si="8"/>
        <v>97695.009703748452</v>
      </c>
      <c r="J107" s="530">
        <f t="shared" ca="1" si="10"/>
        <v>1875691.3129311809</v>
      </c>
      <c r="K107" s="436"/>
      <c r="L107" s="436"/>
      <c r="M107" s="436"/>
      <c r="O107" s="422">
        <f t="shared" si="11"/>
        <v>31</v>
      </c>
    </row>
    <row r="108" spans="2:15" ht="17.45" customHeight="1">
      <c r="B108" s="510">
        <v>61</v>
      </c>
      <c r="C108" s="515">
        <f t="shared" ca="1" si="9"/>
        <v>1770883.6513112769</v>
      </c>
      <c r="D108" s="516">
        <f t="shared" ca="1" si="4"/>
        <v>1420643.4696956703</v>
      </c>
      <c r="E108" s="516">
        <f t="shared" ca="1" si="5"/>
        <v>350240.18161560665</v>
      </c>
      <c r="F108" s="516">
        <f t="shared" ca="1" si="6"/>
        <v>261922400.37758502</v>
      </c>
      <c r="G108" s="517">
        <v>46943</v>
      </c>
      <c r="H108" s="516">
        <f t="shared" ca="1" si="7"/>
        <v>7103.2173484783516</v>
      </c>
      <c r="I108" s="518">
        <f t="shared" ca="1" si="8"/>
        <v>94418.150601312213</v>
      </c>
      <c r="J108" s="530">
        <f t="shared" ca="1" si="10"/>
        <v>1872405.0192610675</v>
      </c>
      <c r="K108" s="436"/>
      <c r="L108" s="436"/>
      <c r="M108" s="436"/>
      <c r="O108" s="422">
        <f t="shared" si="11"/>
        <v>30</v>
      </c>
    </row>
    <row r="109" spans="2:15" ht="17.45" customHeight="1">
      <c r="B109" s="510">
        <v>62</v>
      </c>
      <c r="C109" s="515">
        <f t="shared" ca="1" si="9"/>
        <v>1770883.6513112769</v>
      </c>
      <c r="D109" s="516">
        <f t="shared" ca="1" si="4"/>
        <v>1418746.3353785856</v>
      </c>
      <c r="E109" s="516">
        <f t="shared" ca="1" si="5"/>
        <v>352137.31593269133</v>
      </c>
      <c r="F109" s="516">
        <f t="shared" ca="1" si="6"/>
        <v>261570263.06165233</v>
      </c>
      <c r="G109" s="517">
        <v>46974</v>
      </c>
      <c r="H109" s="516">
        <f t="shared" ca="1" si="7"/>
        <v>7093.7316768929277</v>
      </c>
      <c r="I109" s="518">
        <f t="shared" ca="1" si="8"/>
        <v>97435.132940461612</v>
      </c>
      <c r="J109" s="530">
        <f t="shared" ca="1" si="10"/>
        <v>1875412.5159286314</v>
      </c>
      <c r="K109" s="436"/>
      <c r="L109" s="436"/>
      <c r="M109" s="436"/>
      <c r="O109" s="422">
        <f t="shared" si="11"/>
        <v>31</v>
      </c>
    </row>
    <row r="110" spans="2:15" ht="17.45" customHeight="1">
      <c r="B110" s="510">
        <v>63</v>
      </c>
      <c r="C110" s="515">
        <f t="shared" ca="1" si="9"/>
        <v>1770883.6513112769</v>
      </c>
      <c r="D110" s="516">
        <f t="shared" ca="1" si="4"/>
        <v>1416838.9249172835</v>
      </c>
      <c r="E110" s="516">
        <f t="shared" ca="1" si="5"/>
        <v>354044.72639399348</v>
      </c>
      <c r="F110" s="516">
        <f t="shared" ca="1" si="6"/>
        <v>261216218.33525833</v>
      </c>
      <c r="G110" s="517">
        <v>47005</v>
      </c>
      <c r="H110" s="516">
        <f t="shared" ca="1" si="7"/>
        <v>7084.1946245864174</v>
      </c>
      <c r="I110" s="518">
        <f t="shared" ca="1" si="8"/>
        <v>97304.137858934657</v>
      </c>
      <c r="J110" s="530">
        <f t="shared" ca="1" si="10"/>
        <v>1875271.9837947981</v>
      </c>
      <c r="K110" s="436"/>
      <c r="L110" s="436"/>
      <c r="M110" s="436"/>
      <c r="O110" s="422">
        <f t="shared" si="11"/>
        <v>31</v>
      </c>
    </row>
    <row r="111" spans="2:15" ht="17.45" customHeight="1">
      <c r="B111" s="510">
        <v>64</v>
      </c>
      <c r="C111" s="515">
        <f t="shared" ca="1" si="9"/>
        <v>1770883.6513112769</v>
      </c>
      <c r="D111" s="516">
        <f t="shared" ca="1" si="4"/>
        <v>1414921.182649316</v>
      </c>
      <c r="E111" s="516">
        <f t="shared" ca="1" si="5"/>
        <v>355962.46866196091</v>
      </c>
      <c r="F111" s="516">
        <f t="shared" ca="1" si="6"/>
        <v>260860255.86659637</v>
      </c>
      <c r="G111" s="517">
        <v>47035</v>
      </c>
      <c r="H111" s="516">
        <f t="shared" ca="1" si="7"/>
        <v>7074.6059132465798</v>
      </c>
      <c r="I111" s="518">
        <f t="shared" ca="1" si="8"/>
        <v>94037.838600692994</v>
      </c>
      <c r="J111" s="530">
        <f t="shared" ca="1" si="10"/>
        <v>1871996.0958252165</v>
      </c>
      <c r="K111" s="436"/>
      <c r="L111" s="436"/>
      <c r="M111" s="436"/>
      <c r="O111" s="422">
        <f t="shared" si="11"/>
        <v>30</v>
      </c>
    </row>
    <row r="112" spans="2:15" ht="17.45" customHeight="1">
      <c r="B112" s="510">
        <v>65</v>
      </c>
      <c r="C112" s="515">
        <f t="shared" ca="1" si="9"/>
        <v>1770883.6513112769</v>
      </c>
      <c r="D112" s="516">
        <f t="shared" ref="D112:D175" ca="1" si="12">+F111*(($H$6/100)/$H$9)</f>
        <v>1412993.0526107303</v>
      </c>
      <c r="E112" s="516">
        <f t="shared" ref="E112:E175" ca="1" si="13">+C112-D112</f>
        <v>357890.59870054666</v>
      </c>
      <c r="F112" s="516">
        <f t="shared" ref="F112:F175" ca="1" si="14">IF(F111&lt;1,0,+F111-E112)</f>
        <v>260502365.26789582</v>
      </c>
      <c r="G112" s="517">
        <v>47066</v>
      </c>
      <c r="H112" s="516">
        <f t="shared" ref="H112:H175" ca="1" si="15">+D112*$H$7/100</f>
        <v>7064.9652630536511</v>
      </c>
      <c r="I112" s="518">
        <f t="shared" ref="I112:I175" ca="1" si="16">+F111*$R$41*O112</f>
        <v>97040.015182373842</v>
      </c>
      <c r="J112" s="530">
        <f t="shared" ca="1" si="10"/>
        <v>1874988.6317567043</v>
      </c>
      <c r="K112" s="436"/>
      <c r="L112" s="436"/>
      <c r="M112" s="436"/>
      <c r="O112" s="422">
        <f t="shared" si="11"/>
        <v>31</v>
      </c>
    </row>
    <row r="113" spans="2:15" ht="17.45" customHeight="1">
      <c r="B113" s="510">
        <v>66</v>
      </c>
      <c r="C113" s="515">
        <f t="shared" ref="C113:C176" ca="1" si="17">IF(F112&lt;1,0,+$H$8)</f>
        <v>1770883.6513112769</v>
      </c>
      <c r="D113" s="516">
        <f t="shared" ca="1" si="12"/>
        <v>1411054.4785344356</v>
      </c>
      <c r="E113" s="516">
        <f t="shared" ca="1" si="13"/>
        <v>359829.17277684133</v>
      </c>
      <c r="F113" s="516">
        <f t="shared" ca="1" si="14"/>
        <v>260142536.09511897</v>
      </c>
      <c r="G113" s="517">
        <v>47096</v>
      </c>
      <c r="H113" s="516">
        <f t="shared" ca="1" si="15"/>
        <v>7055.2723926721783</v>
      </c>
      <c r="I113" s="518">
        <f t="shared" ca="1" si="16"/>
        <v>93780.851496442483</v>
      </c>
      <c r="J113" s="530">
        <f t="shared" ref="J113:J176" ca="1" si="18">+C113+H113+I113</f>
        <v>1871719.7752003917</v>
      </c>
      <c r="K113" s="436"/>
      <c r="L113" s="436"/>
      <c r="M113" s="436"/>
      <c r="O113" s="422">
        <f t="shared" ref="O113:O176" si="19">+G113-G112</f>
        <v>30</v>
      </c>
    </row>
    <row r="114" spans="2:15" ht="17.45" customHeight="1">
      <c r="B114" s="510">
        <v>67</v>
      </c>
      <c r="C114" s="515">
        <f t="shared" ca="1" si="17"/>
        <v>1770883.6513112769</v>
      </c>
      <c r="D114" s="516">
        <f t="shared" ca="1" si="12"/>
        <v>1409105.4038485612</v>
      </c>
      <c r="E114" s="516">
        <f t="shared" ca="1" si="13"/>
        <v>361778.24746271572</v>
      </c>
      <c r="F114" s="516">
        <f t="shared" ca="1" si="14"/>
        <v>259780757.84765625</v>
      </c>
      <c r="G114" s="517">
        <v>47127</v>
      </c>
      <c r="H114" s="516">
        <f t="shared" ca="1" si="15"/>
        <v>7045.5270192428061</v>
      </c>
      <c r="I114" s="518">
        <f t="shared" ca="1" si="16"/>
        <v>96773.023427384236</v>
      </c>
      <c r="J114" s="530">
        <f t="shared" ca="1" si="18"/>
        <v>1874702.2017579039</v>
      </c>
      <c r="K114" s="436"/>
      <c r="L114" s="436"/>
      <c r="M114" s="436"/>
      <c r="O114" s="422">
        <f t="shared" si="19"/>
        <v>31</v>
      </c>
    </row>
    <row r="115" spans="2:15" ht="17.45" customHeight="1">
      <c r="B115" s="510">
        <v>68</v>
      </c>
      <c r="C115" s="515">
        <f t="shared" ca="1" si="17"/>
        <v>1770883.6513112769</v>
      </c>
      <c r="D115" s="516">
        <f t="shared" ca="1" si="12"/>
        <v>1407145.7716748046</v>
      </c>
      <c r="E115" s="516">
        <f t="shared" ca="1" si="13"/>
        <v>363737.87963647232</v>
      </c>
      <c r="F115" s="516">
        <f t="shared" ca="1" si="14"/>
        <v>259417019.96801978</v>
      </c>
      <c r="G115" s="517">
        <v>47158</v>
      </c>
      <c r="H115" s="516">
        <f t="shared" ca="1" si="15"/>
        <v>7035.7288583740228</v>
      </c>
      <c r="I115" s="518">
        <f t="shared" ca="1" si="16"/>
        <v>96638.441919328106</v>
      </c>
      <c r="J115" s="530">
        <f t="shared" ca="1" si="18"/>
        <v>1874557.8220889792</v>
      </c>
      <c r="K115" s="436"/>
      <c r="L115" s="436"/>
      <c r="M115" s="436"/>
      <c r="O115" s="422">
        <f t="shared" si="19"/>
        <v>31</v>
      </c>
    </row>
    <row r="116" spans="2:15" ht="17.45" customHeight="1">
      <c r="B116" s="510">
        <v>69</v>
      </c>
      <c r="C116" s="515">
        <f t="shared" ca="1" si="17"/>
        <v>1770883.6513112769</v>
      </c>
      <c r="D116" s="516">
        <f t="shared" ca="1" si="12"/>
        <v>1405175.5248267739</v>
      </c>
      <c r="E116" s="516">
        <f t="shared" ca="1" si="13"/>
        <v>365708.12648450304</v>
      </c>
      <c r="F116" s="516">
        <f t="shared" ca="1" si="14"/>
        <v>259051311.84153527</v>
      </c>
      <c r="G116" s="517">
        <v>47186</v>
      </c>
      <c r="H116" s="516">
        <f t="shared" ca="1" si="15"/>
        <v>7025.8776241338692</v>
      </c>
      <c r="I116" s="518">
        <f t="shared" ca="1" si="16"/>
        <v>87164.118709254632</v>
      </c>
      <c r="J116" s="530">
        <f t="shared" ca="1" si="18"/>
        <v>1865073.6476446653</v>
      </c>
      <c r="K116" s="436"/>
      <c r="L116" s="436"/>
      <c r="M116" s="436"/>
      <c r="O116" s="422">
        <f t="shared" si="19"/>
        <v>28</v>
      </c>
    </row>
    <row r="117" spans="2:15" ht="17.45" customHeight="1">
      <c r="B117" s="510">
        <v>70</v>
      </c>
      <c r="C117" s="515">
        <f t="shared" ca="1" si="17"/>
        <v>1770883.6513112769</v>
      </c>
      <c r="D117" s="516">
        <f t="shared" ca="1" si="12"/>
        <v>1403194.605808316</v>
      </c>
      <c r="E117" s="516">
        <f t="shared" ca="1" si="13"/>
        <v>367689.04550296091</v>
      </c>
      <c r="F117" s="516">
        <f t="shared" ca="1" si="14"/>
        <v>258683622.79603231</v>
      </c>
      <c r="G117" s="517">
        <v>47217</v>
      </c>
      <c r="H117" s="516">
        <f t="shared" ca="1" si="15"/>
        <v>7015.97302904158</v>
      </c>
      <c r="I117" s="518">
        <f t="shared" ca="1" si="16"/>
        <v>96367.088005051104</v>
      </c>
      <c r="J117" s="530">
        <f t="shared" ca="1" si="18"/>
        <v>1874266.7123453696</v>
      </c>
      <c r="K117" s="436"/>
      <c r="L117" s="436"/>
      <c r="M117" s="436"/>
      <c r="O117" s="422">
        <f t="shared" si="19"/>
        <v>31</v>
      </c>
    </row>
    <row r="118" spans="2:15" ht="17.45" customHeight="1">
      <c r="B118" s="510">
        <v>71</v>
      </c>
      <c r="C118" s="515">
        <f t="shared" ca="1" si="17"/>
        <v>1770883.6513112769</v>
      </c>
      <c r="D118" s="516">
        <f t="shared" ca="1" si="12"/>
        <v>1401202.9568118418</v>
      </c>
      <c r="E118" s="516">
        <f t="shared" ca="1" si="13"/>
        <v>369680.69449943514</v>
      </c>
      <c r="F118" s="516">
        <f t="shared" ca="1" si="14"/>
        <v>258313942.10153288</v>
      </c>
      <c r="G118" s="517">
        <v>47247</v>
      </c>
      <c r="H118" s="516">
        <f t="shared" ca="1" si="15"/>
        <v>7006.014784059209</v>
      </c>
      <c r="I118" s="518">
        <f t="shared" ca="1" si="16"/>
        <v>93126.104206571632</v>
      </c>
      <c r="J118" s="530">
        <f t="shared" ca="1" si="18"/>
        <v>1871015.7703019078</v>
      </c>
      <c r="K118" s="436"/>
      <c r="L118" s="436"/>
      <c r="M118" s="436"/>
      <c r="O118" s="422">
        <f t="shared" si="19"/>
        <v>30</v>
      </c>
    </row>
    <row r="119" spans="2:15" ht="17.45" customHeight="1">
      <c r="B119" s="510">
        <v>72</v>
      </c>
      <c r="C119" s="515">
        <f t="shared" ca="1" si="17"/>
        <v>1770883.6513112769</v>
      </c>
      <c r="D119" s="516">
        <f t="shared" ca="1" si="12"/>
        <v>1399200.5197166365</v>
      </c>
      <c r="E119" s="516">
        <f t="shared" ca="1" si="13"/>
        <v>371683.13159464044</v>
      </c>
      <c r="F119" s="516">
        <f t="shared" ca="1" si="14"/>
        <v>257942258.96993825</v>
      </c>
      <c r="G119" s="517">
        <v>47278</v>
      </c>
      <c r="H119" s="516">
        <f t="shared" ca="1" si="15"/>
        <v>6996.0025985831826</v>
      </c>
      <c r="I119" s="518">
        <f t="shared" ca="1" si="16"/>
        <v>96092.786461770214</v>
      </c>
      <c r="J119" s="530">
        <f t="shared" ca="1" si="18"/>
        <v>1873972.4403716305</v>
      </c>
      <c r="K119" s="436"/>
      <c r="L119" s="436"/>
      <c r="M119" s="436"/>
      <c r="O119" s="422">
        <f t="shared" si="19"/>
        <v>31</v>
      </c>
    </row>
    <row r="120" spans="2:15" ht="17.45" customHeight="1">
      <c r="B120" s="510">
        <v>73</v>
      </c>
      <c r="C120" s="515">
        <f t="shared" ca="1" si="17"/>
        <v>1770883.6513112769</v>
      </c>
      <c r="D120" s="516">
        <f t="shared" ca="1" si="12"/>
        <v>1397187.2360871655</v>
      </c>
      <c r="E120" s="516">
        <f t="shared" ca="1" si="13"/>
        <v>373696.41522411141</v>
      </c>
      <c r="F120" s="516">
        <f t="shared" ca="1" si="14"/>
        <v>257568562.55471414</v>
      </c>
      <c r="G120" s="517">
        <v>47308</v>
      </c>
      <c r="H120" s="516">
        <f t="shared" ca="1" si="15"/>
        <v>6985.9361804358277</v>
      </c>
      <c r="I120" s="518">
        <f t="shared" ca="1" si="16"/>
        <v>92859.213229177753</v>
      </c>
      <c r="J120" s="530">
        <f t="shared" ca="1" si="18"/>
        <v>1870728.8007208905</v>
      </c>
      <c r="K120" s="436"/>
      <c r="L120" s="436"/>
      <c r="M120" s="436"/>
      <c r="O120" s="422">
        <f t="shared" si="19"/>
        <v>30</v>
      </c>
    </row>
    <row r="121" spans="2:15" ht="17.45" customHeight="1">
      <c r="B121" s="510">
        <v>74</v>
      </c>
      <c r="C121" s="515">
        <f t="shared" ca="1" si="17"/>
        <v>1770883.6513112769</v>
      </c>
      <c r="D121" s="516">
        <f t="shared" ca="1" si="12"/>
        <v>1395163.0471713683</v>
      </c>
      <c r="E121" s="516">
        <f t="shared" ca="1" si="13"/>
        <v>375720.60413990868</v>
      </c>
      <c r="F121" s="516">
        <f t="shared" ca="1" si="14"/>
        <v>257192841.95057425</v>
      </c>
      <c r="G121" s="517">
        <v>47339</v>
      </c>
      <c r="H121" s="516">
        <f t="shared" ca="1" si="15"/>
        <v>6975.8152358568414</v>
      </c>
      <c r="I121" s="518">
        <f t="shared" ca="1" si="16"/>
        <v>95815.505270353649</v>
      </c>
      <c r="J121" s="530">
        <f t="shared" ca="1" si="18"/>
        <v>1873674.9718174876</v>
      </c>
      <c r="K121" s="436"/>
      <c r="L121" s="436"/>
      <c r="M121" s="436"/>
      <c r="O121" s="422">
        <f t="shared" si="19"/>
        <v>31</v>
      </c>
    </row>
    <row r="122" spans="2:15" ht="17.45" customHeight="1">
      <c r="B122" s="510">
        <v>75</v>
      </c>
      <c r="C122" s="515">
        <f t="shared" ca="1" si="17"/>
        <v>1770883.6513112769</v>
      </c>
      <c r="D122" s="516">
        <f t="shared" ca="1" si="12"/>
        <v>1393127.8938989439</v>
      </c>
      <c r="E122" s="516">
        <f t="shared" ca="1" si="13"/>
        <v>377755.75741233304</v>
      </c>
      <c r="F122" s="516">
        <f t="shared" ca="1" si="14"/>
        <v>256815086.1931619</v>
      </c>
      <c r="G122" s="517">
        <v>47370</v>
      </c>
      <c r="H122" s="516">
        <f t="shared" ca="1" si="15"/>
        <v>6965.6394694947194</v>
      </c>
      <c r="I122" s="518">
        <f t="shared" ca="1" si="16"/>
        <v>95675.737205613608</v>
      </c>
      <c r="J122" s="530">
        <f t="shared" ca="1" si="18"/>
        <v>1873525.0279863854</v>
      </c>
      <c r="K122" s="436"/>
      <c r="L122" s="436"/>
      <c r="M122" s="436"/>
      <c r="O122" s="422">
        <f t="shared" si="19"/>
        <v>31</v>
      </c>
    </row>
    <row r="123" spans="2:15" ht="17.45" customHeight="1">
      <c r="B123" s="510">
        <v>76</v>
      </c>
      <c r="C123" s="515">
        <f t="shared" ca="1" si="17"/>
        <v>1770883.6513112769</v>
      </c>
      <c r="D123" s="516">
        <f t="shared" ca="1" si="12"/>
        <v>1391081.716879627</v>
      </c>
      <c r="E123" s="516">
        <f t="shared" ca="1" si="13"/>
        <v>379801.93443164998</v>
      </c>
      <c r="F123" s="516">
        <f t="shared" ca="1" si="14"/>
        <v>256435284.25873026</v>
      </c>
      <c r="G123" s="517">
        <v>47400</v>
      </c>
      <c r="H123" s="516">
        <f t="shared" ca="1" si="15"/>
        <v>6955.4085843981347</v>
      </c>
      <c r="I123" s="518">
        <f t="shared" ca="1" si="16"/>
        <v>92453.431029538275</v>
      </c>
      <c r="J123" s="530">
        <f t="shared" ca="1" si="18"/>
        <v>1870292.4909252133</v>
      </c>
      <c r="K123" s="436"/>
      <c r="L123" s="436"/>
      <c r="M123" s="436"/>
      <c r="O123" s="422">
        <f t="shared" si="19"/>
        <v>30</v>
      </c>
    </row>
    <row r="124" spans="2:15" ht="17.45" customHeight="1">
      <c r="B124" s="510">
        <v>77</v>
      </c>
      <c r="C124" s="515">
        <f t="shared" ca="1" si="17"/>
        <v>1770883.6513112769</v>
      </c>
      <c r="D124" s="516">
        <f t="shared" ca="1" si="12"/>
        <v>1389024.4564014557</v>
      </c>
      <c r="E124" s="516">
        <f t="shared" ca="1" si="13"/>
        <v>381859.19490982126</v>
      </c>
      <c r="F124" s="516">
        <f t="shared" ca="1" si="14"/>
        <v>256053425.06382045</v>
      </c>
      <c r="G124" s="517">
        <v>47431</v>
      </c>
      <c r="H124" s="516">
        <f t="shared" ca="1" si="15"/>
        <v>6945.122282007278</v>
      </c>
      <c r="I124" s="518">
        <f t="shared" ca="1" si="16"/>
        <v>95393.925744247652</v>
      </c>
      <c r="J124" s="530">
        <f t="shared" ca="1" si="18"/>
        <v>1873222.6993375318</v>
      </c>
      <c r="K124" s="436"/>
      <c r="L124" s="436"/>
      <c r="M124" s="436"/>
      <c r="O124" s="422">
        <f t="shared" si="19"/>
        <v>31</v>
      </c>
    </row>
    <row r="125" spans="2:15" ht="17.45" customHeight="1">
      <c r="B125" s="510">
        <v>78</v>
      </c>
      <c r="C125" s="515">
        <f t="shared" ca="1" si="17"/>
        <v>1770883.6513112769</v>
      </c>
      <c r="D125" s="516">
        <f t="shared" ca="1" si="12"/>
        <v>1386956.0524290274</v>
      </c>
      <c r="E125" s="516">
        <f t="shared" ca="1" si="13"/>
        <v>383927.59888224956</v>
      </c>
      <c r="F125" s="516">
        <f t="shared" ca="1" si="14"/>
        <v>255669497.46493819</v>
      </c>
      <c r="G125" s="517">
        <v>47461</v>
      </c>
      <c r="H125" s="516">
        <f t="shared" ca="1" si="15"/>
        <v>6934.7802621451374</v>
      </c>
      <c r="I125" s="518">
        <f t="shared" ca="1" si="16"/>
        <v>92179.233022975342</v>
      </c>
      <c r="J125" s="530">
        <f t="shared" ca="1" si="18"/>
        <v>1869997.6645963974</v>
      </c>
      <c r="K125" s="436"/>
      <c r="L125" s="436"/>
      <c r="M125" s="436"/>
      <c r="O125" s="422">
        <f t="shared" si="19"/>
        <v>30</v>
      </c>
    </row>
    <row r="126" spans="2:15" ht="17.45" customHeight="1">
      <c r="B126" s="510">
        <v>79</v>
      </c>
      <c r="C126" s="515">
        <f t="shared" ca="1" si="17"/>
        <v>1770883.6513112769</v>
      </c>
      <c r="D126" s="516">
        <f t="shared" ca="1" si="12"/>
        <v>1384876.4446017486</v>
      </c>
      <c r="E126" s="516">
        <f t="shared" ca="1" si="13"/>
        <v>386007.20670952834</v>
      </c>
      <c r="F126" s="516">
        <f t="shared" ca="1" si="14"/>
        <v>255283490.25822866</v>
      </c>
      <c r="G126" s="517">
        <v>47492</v>
      </c>
      <c r="H126" s="516">
        <f t="shared" ca="1" si="15"/>
        <v>6924.3822230087426</v>
      </c>
      <c r="I126" s="518">
        <f t="shared" ca="1" si="16"/>
        <v>95109.053056956996</v>
      </c>
      <c r="J126" s="530">
        <f t="shared" ca="1" si="18"/>
        <v>1872917.0865912426</v>
      </c>
      <c r="K126" s="436"/>
      <c r="L126" s="436"/>
      <c r="M126" s="436"/>
      <c r="O126" s="422">
        <f t="shared" si="19"/>
        <v>31</v>
      </c>
    </row>
    <row r="127" spans="2:15" ht="17.45" customHeight="1">
      <c r="B127" s="510">
        <v>80</v>
      </c>
      <c r="C127" s="515">
        <f t="shared" ca="1" si="17"/>
        <v>1770883.6513112769</v>
      </c>
      <c r="D127" s="516">
        <f t="shared" ca="1" si="12"/>
        <v>1382785.572232072</v>
      </c>
      <c r="E127" s="516">
        <f t="shared" ca="1" si="13"/>
        <v>388098.07907920494</v>
      </c>
      <c r="F127" s="516">
        <f t="shared" ca="1" si="14"/>
        <v>254895392.17914945</v>
      </c>
      <c r="G127" s="517">
        <v>47523</v>
      </c>
      <c r="H127" s="516">
        <f t="shared" ca="1" si="15"/>
        <v>6913.9278611603604</v>
      </c>
      <c r="I127" s="518">
        <f t="shared" ca="1" si="16"/>
        <v>94965.45837606104</v>
      </c>
      <c r="J127" s="530">
        <f t="shared" ca="1" si="18"/>
        <v>1872763.0375484983</v>
      </c>
      <c r="K127" s="436"/>
      <c r="L127" s="436"/>
      <c r="M127" s="436"/>
      <c r="O127" s="422">
        <f t="shared" si="19"/>
        <v>31</v>
      </c>
    </row>
    <row r="128" spans="2:15" ht="17.45" customHeight="1">
      <c r="B128" s="510">
        <v>81</v>
      </c>
      <c r="C128" s="515">
        <f t="shared" ca="1" si="17"/>
        <v>1770883.6513112769</v>
      </c>
      <c r="D128" s="516">
        <f t="shared" ca="1" si="12"/>
        <v>1380683.3743037262</v>
      </c>
      <c r="E128" s="516">
        <f t="shared" ca="1" si="13"/>
        <v>390200.2770075507</v>
      </c>
      <c r="F128" s="516">
        <f t="shared" ca="1" si="14"/>
        <v>254505191.9021419</v>
      </c>
      <c r="G128" s="517">
        <v>47551</v>
      </c>
      <c r="H128" s="516">
        <f t="shared" ca="1" si="15"/>
        <v>6903.4168715186315</v>
      </c>
      <c r="I128" s="518">
        <f t="shared" ca="1" si="16"/>
        <v>85644.851772194204</v>
      </c>
      <c r="J128" s="530">
        <f t="shared" ca="1" si="18"/>
        <v>1863431.9199549898</v>
      </c>
      <c r="K128" s="436"/>
      <c r="L128" s="436"/>
      <c r="M128" s="436"/>
      <c r="O128" s="422">
        <f t="shared" si="19"/>
        <v>28</v>
      </c>
    </row>
    <row r="129" spans="2:15" ht="17.45" customHeight="1">
      <c r="B129" s="510">
        <v>82</v>
      </c>
      <c r="C129" s="515">
        <f t="shared" ca="1" si="17"/>
        <v>1770883.6513112769</v>
      </c>
      <c r="D129" s="516">
        <f t="shared" ca="1" si="12"/>
        <v>1378569.7894699352</v>
      </c>
      <c r="E129" s="516">
        <f t="shared" ca="1" si="13"/>
        <v>392313.86184134171</v>
      </c>
      <c r="F129" s="516">
        <f t="shared" ca="1" si="14"/>
        <v>254112878.04030055</v>
      </c>
      <c r="G129" s="517">
        <v>47582</v>
      </c>
      <c r="H129" s="516">
        <f t="shared" ca="1" si="15"/>
        <v>6892.8489473496766</v>
      </c>
      <c r="I129" s="518">
        <f t="shared" ca="1" si="16"/>
        <v>94675.931387596778</v>
      </c>
      <c r="J129" s="530">
        <f t="shared" ca="1" si="18"/>
        <v>1872452.4316462234</v>
      </c>
      <c r="K129" s="436"/>
      <c r="L129" s="436"/>
      <c r="M129" s="436"/>
      <c r="O129" s="422">
        <f t="shared" si="19"/>
        <v>31</v>
      </c>
    </row>
    <row r="130" spans="2:15" ht="17.45" customHeight="1">
      <c r="B130" s="510">
        <v>83</v>
      </c>
      <c r="C130" s="515">
        <f t="shared" ca="1" si="17"/>
        <v>1770883.6513112769</v>
      </c>
      <c r="D130" s="516">
        <f t="shared" ca="1" si="12"/>
        <v>1376444.7560516279</v>
      </c>
      <c r="E130" s="516">
        <f t="shared" ca="1" si="13"/>
        <v>394438.89525964903</v>
      </c>
      <c r="F130" s="516">
        <f t="shared" ca="1" si="14"/>
        <v>253718439.1450409</v>
      </c>
      <c r="G130" s="517">
        <v>47612</v>
      </c>
      <c r="H130" s="516">
        <f t="shared" ca="1" si="15"/>
        <v>6882.2237802581394</v>
      </c>
      <c r="I130" s="518">
        <f t="shared" ca="1" si="16"/>
        <v>91480.636094508198</v>
      </c>
      <c r="J130" s="530">
        <f t="shared" ca="1" si="18"/>
        <v>1869246.5111860433</v>
      </c>
      <c r="K130" s="436"/>
      <c r="L130" s="436"/>
      <c r="M130" s="436"/>
      <c r="O130" s="422">
        <f t="shared" si="19"/>
        <v>30</v>
      </c>
    </row>
    <row r="131" spans="2:15" ht="17.45" customHeight="1">
      <c r="B131" s="510">
        <v>84</v>
      </c>
      <c r="C131" s="515">
        <f t="shared" ca="1" si="17"/>
        <v>1770883.6513112769</v>
      </c>
      <c r="D131" s="516">
        <f t="shared" ca="1" si="12"/>
        <v>1374308.2120356383</v>
      </c>
      <c r="E131" s="516">
        <f t="shared" ca="1" si="13"/>
        <v>396575.43927563867</v>
      </c>
      <c r="F131" s="516">
        <f t="shared" ca="1" si="14"/>
        <v>253321863.70576525</v>
      </c>
      <c r="G131" s="517">
        <v>47643</v>
      </c>
      <c r="H131" s="516">
        <f t="shared" ca="1" si="15"/>
        <v>6871.5410601781914</v>
      </c>
      <c r="I131" s="518">
        <f t="shared" ca="1" si="16"/>
        <v>94383.259361955206</v>
      </c>
      <c r="J131" s="530">
        <f t="shared" ca="1" si="18"/>
        <v>1872138.4517334101</v>
      </c>
      <c r="K131" s="436"/>
      <c r="L131" s="436"/>
      <c r="M131" s="436"/>
      <c r="O131" s="422">
        <f t="shared" si="19"/>
        <v>31</v>
      </c>
    </row>
    <row r="132" spans="2:15" ht="17.45" customHeight="1">
      <c r="B132" s="510">
        <v>85</v>
      </c>
      <c r="C132" s="515">
        <f t="shared" ca="1" si="17"/>
        <v>1770883.6513112769</v>
      </c>
      <c r="D132" s="516">
        <f t="shared" ca="1" si="12"/>
        <v>1372160.0950728951</v>
      </c>
      <c r="E132" s="516">
        <f t="shared" ca="1" si="13"/>
        <v>398723.55623838189</v>
      </c>
      <c r="F132" s="516">
        <f t="shared" ca="1" si="14"/>
        <v>252923140.14952686</v>
      </c>
      <c r="G132" s="517">
        <v>47673</v>
      </c>
      <c r="H132" s="516">
        <f t="shared" ca="1" si="15"/>
        <v>6860.8004753644755</v>
      </c>
      <c r="I132" s="518">
        <f t="shared" ca="1" si="16"/>
        <v>91195.870934075472</v>
      </c>
      <c r="J132" s="530">
        <f t="shared" ca="1" si="18"/>
        <v>1868940.3227207169</v>
      </c>
      <c r="K132" s="436"/>
      <c r="L132" s="436"/>
      <c r="M132" s="436"/>
      <c r="O132" s="422">
        <f t="shared" si="19"/>
        <v>30</v>
      </c>
    </row>
    <row r="133" spans="2:15" ht="17.45" customHeight="1">
      <c r="B133" s="510">
        <v>86</v>
      </c>
      <c r="C133" s="515">
        <f t="shared" ca="1" si="17"/>
        <v>1770883.6513112769</v>
      </c>
      <c r="D133" s="516">
        <f t="shared" ca="1" si="12"/>
        <v>1370000.3424766038</v>
      </c>
      <c r="E133" s="516">
        <f t="shared" ca="1" si="13"/>
        <v>400883.30883467314</v>
      </c>
      <c r="F133" s="516">
        <f t="shared" ca="1" si="14"/>
        <v>252522256.84069219</v>
      </c>
      <c r="G133" s="517">
        <v>47704</v>
      </c>
      <c r="H133" s="516">
        <f t="shared" ca="1" si="15"/>
        <v>6850.0017123830194</v>
      </c>
      <c r="I133" s="518">
        <f t="shared" ca="1" si="16"/>
        <v>94087.408135623977</v>
      </c>
      <c r="J133" s="530">
        <f t="shared" ca="1" si="18"/>
        <v>1871821.0611592839</v>
      </c>
      <c r="K133" s="436"/>
      <c r="L133" s="436"/>
      <c r="M133" s="436"/>
      <c r="O133" s="422">
        <f t="shared" si="19"/>
        <v>31</v>
      </c>
    </row>
    <row r="134" spans="2:15" ht="17.45" customHeight="1">
      <c r="B134" s="510">
        <v>87</v>
      </c>
      <c r="C134" s="515">
        <f t="shared" ca="1" si="17"/>
        <v>1770883.6513112769</v>
      </c>
      <c r="D134" s="516">
        <f t="shared" ca="1" si="12"/>
        <v>1367828.8912204162</v>
      </c>
      <c r="E134" s="516">
        <f t="shared" ca="1" si="13"/>
        <v>403054.76009086077</v>
      </c>
      <c r="F134" s="516">
        <f t="shared" ca="1" si="14"/>
        <v>252119202.08060133</v>
      </c>
      <c r="G134" s="517">
        <v>47735</v>
      </c>
      <c r="H134" s="516">
        <f t="shared" ca="1" si="15"/>
        <v>6839.1444561020808</v>
      </c>
      <c r="I134" s="518">
        <f t="shared" ca="1" si="16"/>
        <v>93938.279544737481</v>
      </c>
      <c r="J134" s="530">
        <f t="shared" ca="1" si="18"/>
        <v>1871661.0753121164</v>
      </c>
      <c r="K134" s="436"/>
      <c r="L134" s="436"/>
      <c r="M134" s="436"/>
      <c r="O134" s="422">
        <f t="shared" si="19"/>
        <v>31</v>
      </c>
    </row>
    <row r="135" spans="2:15" ht="17.45" customHeight="1">
      <c r="B135" s="510">
        <v>88</v>
      </c>
      <c r="C135" s="515">
        <f t="shared" ca="1" si="17"/>
        <v>1770883.6513112769</v>
      </c>
      <c r="D135" s="516">
        <f t="shared" ca="1" si="12"/>
        <v>1365645.6779365905</v>
      </c>
      <c r="E135" s="516">
        <f t="shared" ca="1" si="13"/>
        <v>405237.97337468644</v>
      </c>
      <c r="F135" s="516">
        <f t="shared" ca="1" si="14"/>
        <v>251713964.10722664</v>
      </c>
      <c r="G135" s="517">
        <v>47765</v>
      </c>
      <c r="H135" s="516">
        <f t="shared" ca="1" si="15"/>
        <v>6828.2283896829522</v>
      </c>
      <c r="I135" s="518">
        <f t="shared" ca="1" si="16"/>
        <v>90762.912749016468</v>
      </c>
      <c r="J135" s="530">
        <f t="shared" ca="1" si="18"/>
        <v>1868474.7924499763</v>
      </c>
      <c r="K135" s="436"/>
      <c r="L135" s="436"/>
      <c r="M135" s="436"/>
      <c r="O135" s="422">
        <f t="shared" si="19"/>
        <v>30</v>
      </c>
    </row>
    <row r="136" spans="2:15" ht="17.45" customHeight="1">
      <c r="B136" s="510">
        <v>89</v>
      </c>
      <c r="C136" s="515">
        <f t="shared" ca="1" si="17"/>
        <v>1770883.6513112769</v>
      </c>
      <c r="D136" s="516">
        <f t="shared" ca="1" si="12"/>
        <v>1363450.6389141444</v>
      </c>
      <c r="E136" s="516">
        <f t="shared" ca="1" si="13"/>
        <v>407433.01239713258</v>
      </c>
      <c r="F136" s="516">
        <f t="shared" ca="1" si="14"/>
        <v>251306531.0948295</v>
      </c>
      <c r="G136" s="517">
        <v>47796</v>
      </c>
      <c r="H136" s="516">
        <f t="shared" ca="1" si="15"/>
        <v>6817.2531945707215</v>
      </c>
      <c r="I136" s="518">
        <f t="shared" ca="1" si="16"/>
        <v>93637.594647888298</v>
      </c>
      <c r="J136" s="530">
        <f t="shared" ca="1" si="18"/>
        <v>1871338.499153736</v>
      </c>
      <c r="K136" s="436"/>
      <c r="L136" s="436"/>
      <c r="M136" s="436"/>
      <c r="O136" s="422">
        <f t="shared" si="19"/>
        <v>31</v>
      </c>
    </row>
    <row r="137" spans="2:15" ht="17.45" customHeight="1">
      <c r="B137" s="510">
        <v>90</v>
      </c>
      <c r="C137" s="515">
        <f t="shared" ca="1" si="17"/>
        <v>1770883.6513112769</v>
      </c>
      <c r="D137" s="516">
        <f t="shared" ca="1" si="12"/>
        <v>1361243.7100969933</v>
      </c>
      <c r="E137" s="516">
        <f t="shared" ca="1" si="13"/>
        <v>409639.9412142837</v>
      </c>
      <c r="F137" s="516">
        <f t="shared" ca="1" si="14"/>
        <v>250896891.15361521</v>
      </c>
      <c r="G137" s="517">
        <v>47826</v>
      </c>
      <c r="H137" s="516">
        <f t="shared" ca="1" si="15"/>
        <v>6806.2185504849658</v>
      </c>
      <c r="I137" s="518">
        <f t="shared" ca="1" si="16"/>
        <v>90470.35119413861</v>
      </c>
      <c r="J137" s="530">
        <f t="shared" ca="1" si="18"/>
        <v>1868160.2210559004</v>
      </c>
      <c r="K137" s="436"/>
      <c r="L137" s="436"/>
      <c r="M137" s="436"/>
      <c r="O137" s="422">
        <f t="shared" si="19"/>
        <v>30</v>
      </c>
    </row>
    <row r="138" spans="2:15" ht="17.45" customHeight="1">
      <c r="B138" s="510">
        <v>91</v>
      </c>
      <c r="C138" s="515">
        <f t="shared" ca="1" si="17"/>
        <v>1770883.6513112769</v>
      </c>
      <c r="D138" s="516">
        <f t="shared" ca="1" si="12"/>
        <v>1359024.8270820824</v>
      </c>
      <c r="E138" s="516">
        <f t="shared" ca="1" si="13"/>
        <v>411858.82422919455</v>
      </c>
      <c r="F138" s="516">
        <f t="shared" ca="1" si="14"/>
        <v>250485032.32938603</v>
      </c>
      <c r="G138" s="517">
        <v>47857</v>
      </c>
      <c r="H138" s="516">
        <f t="shared" ca="1" si="15"/>
        <v>6795.1241354104122</v>
      </c>
      <c r="I138" s="518">
        <f t="shared" ca="1" si="16"/>
        <v>93333.643509144851</v>
      </c>
      <c r="J138" s="530">
        <f t="shared" ca="1" si="18"/>
        <v>1871012.4189558323</v>
      </c>
      <c r="K138" s="436"/>
      <c r="L138" s="436"/>
      <c r="M138" s="436"/>
      <c r="O138" s="422">
        <f t="shared" si="19"/>
        <v>31</v>
      </c>
    </row>
    <row r="139" spans="2:15" ht="17.45" customHeight="1">
      <c r="B139" s="510">
        <v>92</v>
      </c>
      <c r="C139" s="515">
        <f t="shared" ca="1" si="17"/>
        <v>1770883.6513112769</v>
      </c>
      <c r="D139" s="516">
        <f t="shared" ca="1" si="12"/>
        <v>1356793.9251175076</v>
      </c>
      <c r="E139" s="516">
        <f t="shared" ca="1" si="13"/>
        <v>414089.72619376937</v>
      </c>
      <c r="F139" s="516">
        <f t="shared" ca="1" si="14"/>
        <v>250070942.60319227</v>
      </c>
      <c r="G139" s="517">
        <v>47888</v>
      </c>
      <c r="H139" s="516">
        <f t="shared" ca="1" si="15"/>
        <v>6783.9696255875378</v>
      </c>
      <c r="I139" s="518">
        <f t="shared" ca="1" si="16"/>
        <v>93180.432026531591</v>
      </c>
      <c r="J139" s="530">
        <f t="shared" ca="1" si="18"/>
        <v>1870848.0529633961</v>
      </c>
      <c r="K139" s="436"/>
      <c r="L139" s="436"/>
      <c r="M139" s="436"/>
      <c r="O139" s="422">
        <f t="shared" si="19"/>
        <v>31</v>
      </c>
    </row>
    <row r="140" spans="2:15" ht="17.45" customHeight="1">
      <c r="B140" s="510">
        <v>93</v>
      </c>
      <c r="C140" s="515">
        <f t="shared" ca="1" si="17"/>
        <v>1770883.6513112769</v>
      </c>
      <c r="D140" s="516">
        <f t="shared" ca="1" si="12"/>
        <v>1354550.9391006248</v>
      </c>
      <c r="E140" s="516">
        <f t="shared" ca="1" si="13"/>
        <v>416332.71221065219</v>
      </c>
      <c r="F140" s="516">
        <f t="shared" ca="1" si="14"/>
        <v>249654609.89098161</v>
      </c>
      <c r="G140" s="517">
        <v>47916</v>
      </c>
      <c r="H140" s="516">
        <f t="shared" ca="1" si="15"/>
        <v>6772.7546955031239</v>
      </c>
      <c r="I140" s="518">
        <f t="shared" ca="1" si="16"/>
        <v>84023.836714672594</v>
      </c>
      <c r="J140" s="530">
        <f t="shared" ca="1" si="18"/>
        <v>1861680.2427214526</v>
      </c>
      <c r="K140" s="436"/>
      <c r="L140" s="436"/>
      <c r="M140" s="436"/>
      <c r="O140" s="422">
        <f t="shared" si="19"/>
        <v>28</v>
      </c>
    </row>
    <row r="141" spans="2:15" ht="17.45" customHeight="1">
      <c r="B141" s="510">
        <v>94</v>
      </c>
      <c r="C141" s="515">
        <f t="shared" ca="1" si="17"/>
        <v>1770883.6513112769</v>
      </c>
      <c r="D141" s="516">
        <f t="shared" ca="1" si="12"/>
        <v>1352295.8035761504</v>
      </c>
      <c r="E141" s="516">
        <f t="shared" ca="1" si="13"/>
        <v>418587.8477351265</v>
      </c>
      <c r="F141" s="516">
        <f t="shared" ca="1" si="14"/>
        <v>249236022.04324648</v>
      </c>
      <c r="G141" s="517">
        <v>47947</v>
      </c>
      <c r="H141" s="516">
        <f t="shared" ca="1" si="15"/>
        <v>6761.4790178807525</v>
      </c>
      <c r="I141" s="518">
        <f t="shared" ca="1" si="16"/>
        <v>92871.514879445138</v>
      </c>
      <c r="J141" s="530">
        <f t="shared" ca="1" si="18"/>
        <v>1870516.6452086028</v>
      </c>
      <c r="K141" s="436"/>
      <c r="L141" s="436"/>
      <c r="M141" s="436"/>
      <c r="O141" s="422">
        <f t="shared" si="19"/>
        <v>31</v>
      </c>
    </row>
    <row r="142" spans="2:15" ht="17.45" customHeight="1">
      <c r="B142" s="510">
        <v>95</v>
      </c>
      <c r="C142" s="515">
        <f t="shared" ca="1" si="17"/>
        <v>1770883.6513112769</v>
      </c>
      <c r="D142" s="516">
        <f t="shared" ca="1" si="12"/>
        <v>1350028.4527342517</v>
      </c>
      <c r="E142" s="516">
        <f t="shared" ca="1" si="13"/>
        <v>420855.19857702521</v>
      </c>
      <c r="F142" s="516">
        <f t="shared" ca="1" si="14"/>
        <v>248815166.84466946</v>
      </c>
      <c r="G142" s="517">
        <v>47977</v>
      </c>
      <c r="H142" s="516">
        <f t="shared" ca="1" si="15"/>
        <v>6750.1422636712587</v>
      </c>
      <c r="I142" s="518">
        <f t="shared" ca="1" si="16"/>
        <v>89724.967935568726</v>
      </c>
      <c r="J142" s="530">
        <f t="shared" ca="1" si="18"/>
        <v>1867358.7615105167</v>
      </c>
      <c r="K142" s="436"/>
      <c r="L142" s="436"/>
      <c r="M142" s="436"/>
      <c r="O142" s="422">
        <f t="shared" si="19"/>
        <v>30</v>
      </c>
    </row>
    <row r="143" spans="2:15" ht="17.45" customHeight="1">
      <c r="B143" s="510">
        <v>96</v>
      </c>
      <c r="C143" s="515">
        <f t="shared" ca="1" si="17"/>
        <v>1770883.6513112769</v>
      </c>
      <c r="D143" s="516">
        <f t="shared" ca="1" si="12"/>
        <v>1347748.8204086262</v>
      </c>
      <c r="E143" s="516">
        <f t="shared" ca="1" si="13"/>
        <v>423134.83090265072</v>
      </c>
      <c r="F143" s="516">
        <f t="shared" ca="1" si="14"/>
        <v>248392032.01376683</v>
      </c>
      <c r="G143" s="517">
        <v>48008</v>
      </c>
      <c r="H143" s="516">
        <f t="shared" ca="1" si="15"/>
        <v>6738.7441020431315</v>
      </c>
      <c r="I143" s="518">
        <f t="shared" ca="1" si="16"/>
        <v>92559.242066217019</v>
      </c>
      <c r="J143" s="530">
        <f t="shared" ca="1" si="18"/>
        <v>1870181.6374795372</v>
      </c>
      <c r="K143" s="436"/>
      <c r="L143" s="436"/>
      <c r="M143" s="436"/>
      <c r="O143" s="422">
        <f t="shared" si="19"/>
        <v>31</v>
      </c>
    </row>
    <row r="144" spans="2:15" ht="17.45" customHeight="1">
      <c r="B144" s="510">
        <v>97</v>
      </c>
      <c r="C144" s="515">
        <f t="shared" ca="1" si="17"/>
        <v>1770883.6513112769</v>
      </c>
      <c r="D144" s="516">
        <f t="shared" ca="1" si="12"/>
        <v>1345456.8400745704</v>
      </c>
      <c r="E144" s="516">
        <f t="shared" ca="1" si="13"/>
        <v>425426.81123670656</v>
      </c>
      <c r="F144" s="516">
        <f t="shared" ca="1" si="14"/>
        <v>247966605.20253012</v>
      </c>
      <c r="G144" s="517">
        <v>48038</v>
      </c>
      <c r="H144" s="516">
        <f t="shared" ca="1" si="15"/>
        <v>6727.284200372852</v>
      </c>
      <c r="I144" s="518">
        <f t="shared" ca="1" si="16"/>
        <v>89421.131524956043</v>
      </c>
      <c r="J144" s="530">
        <f t="shared" ca="1" si="18"/>
        <v>1867032.0670366059</v>
      </c>
      <c r="K144" s="436"/>
      <c r="L144" s="436"/>
      <c r="M144" s="436"/>
      <c r="O144" s="422">
        <f t="shared" si="19"/>
        <v>30</v>
      </c>
    </row>
    <row r="145" spans="2:15" ht="17.45" customHeight="1">
      <c r="B145" s="510">
        <v>98</v>
      </c>
      <c r="C145" s="515">
        <f t="shared" ca="1" si="17"/>
        <v>1770883.6513112769</v>
      </c>
      <c r="D145" s="516">
        <f t="shared" ca="1" si="12"/>
        <v>1343152.4448470382</v>
      </c>
      <c r="E145" s="516">
        <f t="shared" ca="1" si="13"/>
        <v>427731.2064642387</v>
      </c>
      <c r="F145" s="516">
        <f t="shared" ca="1" si="14"/>
        <v>247538873.99606588</v>
      </c>
      <c r="G145" s="517">
        <v>48069</v>
      </c>
      <c r="H145" s="516">
        <f t="shared" ca="1" si="15"/>
        <v>6715.7622242351908</v>
      </c>
      <c r="I145" s="518">
        <f t="shared" ca="1" si="16"/>
        <v>92243.577135341198</v>
      </c>
      <c r="J145" s="530">
        <f t="shared" ca="1" si="18"/>
        <v>1869842.9906708533</v>
      </c>
      <c r="K145" s="436"/>
      <c r="L145" s="436"/>
      <c r="M145" s="436"/>
      <c r="O145" s="422">
        <f t="shared" si="19"/>
        <v>31</v>
      </c>
    </row>
    <row r="146" spans="2:15" ht="17.45" customHeight="1">
      <c r="B146" s="510">
        <v>99</v>
      </c>
      <c r="C146" s="515">
        <f t="shared" ca="1" si="17"/>
        <v>1770883.6513112769</v>
      </c>
      <c r="D146" s="516">
        <f t="shared" ca="1" si="12"/>
        <v>1340835.5674786903</v>
      </c>
      <c r="E146" s="516">
        <f t="shared" ca="1" si="13"/>
        <v>430048.08383258665</v>
      </c>
      <c r="F146" s="516">
        <f t="shared" ca="1" si="14"/>
        <v>247108825.91223329</v>
      </c>
      <c r="G146" s="517">
        <v>48100</v>
      </c>
      <c r="H146" s="516">
        <f t="shared" ca="1" si="15"/>
        <v>6704.1778373934512</v>
      </c>
      <c r="I146" s="518">
        <f t="shared" ca="1" si="16"/>
        <v>92084.461126536509</v>
      </c>
      <c r="J146" s="530">
        <f t="shared" ca="1" si="18"/>
        <v>1869672.290275207</v>
      </c>
      <c r="K146" s="436"/>
      <c r="L146" s="436"/>
      <c r="M146" s="436"/>
      <c r="O146" s="422">
        <f t="shared" si="19"/>
        <v>31</v>
      </c>
    </row>
    <row r="147" spans="2:15" ht="17.45" customHeight="1">
      <c r="B147" s="510">
        <v>100</v>
      </c>
      <c r="C147" s="515">
        <f t="shared" ca="1" si="17"/>
        <v>1770883.6513112769</v>
      </c>
      <c r="D147" s="516">
        <f t="shared" ca="1" si="12"/>
        <v>1338506.1403579304</v>
      </c>
      <c r="E147" s="516">
        <f t="shared" ca="1" si="13"/>
        <v>432377.5109533465</v>
      </c>
      <c r="F147" s="516">
        <f t="shared" ca="1" si="14"/>
        <v>246676448.40127996</v>
      </c>
      <c r="G147" s="517">
        <v>48130</v>
      </c>
      <c r="H147" s="516">
        <f t="shared" ca="1" si="15"/>
        <v>6692.5307017896521</v>
      </c>
      <c r="I147" s="518">
        <f t="shared" ca="1" si="16"/>
        <v>88959.177328403966</v>
      </c>
      <c r="J147" s="530">
        <f t="shared" ca="1" si="18"/>
        <v>1866535.3593414705</v>
      </c>
      <c r="K147" s="436"/>
      <c r="L147" s="436"/>
      <c r="M147" s="436"/>
      <c r="O147" s="422">
        <f t="shared" si="19"/>
        <v>30</v>
      </c>
    </row>
    <row r="148" spans="2:15" ht="17.45" customHeight="1">
      <c r="B148" s="510">
        <v>101</v>
      </c>
      <c r="C148" s="515">
        <f t="shared" ca="1" si="17"/>
        <v>1770883.6513112769</v>
      </c>
      <c r="D148" s="516">
        <f t="shared" ca="1" si="12"/>
        <v>1336164.0955069331</v>
      </c>
      <c r="E148" s="516">
        <f t="shared" ca="1" si="13"/>
        <v>434719.55580434389</v>
      </c>
      <c r="F148" s="516">
        <f t="shared" ca="1" si="14"/>
        <v>246241728.84547561</v>
      </c>
      <c r="G148" s="517">
        <v>48161</v>
      </c>
      <c r="H148" s="516">
        <f t="shared" ca="1" si="15"/>
        <v>6680.8204775346649</v>
      </c>
      <c r="I148" s="518">
        <f t="shared" ca="1" si="16"/>
        <v>91763.638805276132</v>
      </c>
      <c r="J148" s="530">
        <f t="shared" ca="1" si="18"/>
        <v>1869328.1105940877</v>
      </c>
      <c r="K148" s="436"/>
      <c r="L148" s="436"/>
      <c r="M148" s="436"/>
      <c r="O148" s="422">
        <f t="shared" si="19"/>
        <v>31</v>
      </c>
    </row>
    <row r="149" spans="2:15" ht="17.45" customHeight="1">
      <c r="B149" s="510">
        <v>102</v>
      </c>
      <c r="C149" s="515">
        <f t="shared" ca="1" si="17"/>
        <v>1770883.6513112769</v>
      </c>
      <c r="D149" s="516">
        <f t="shared" ca="1" si="12"/>
        <v>1333809.3645796597</v>
      </c>
      <c r="E149" s="516">
        <f t="shared" ca="1" si="13"/>
        <v>437074.28673161729</v>
      </c>
      <c r="F149" s="516">
        <f t="shared" ca="1" si="14"/>
        <v>245804654.55874398</v>
      </c>
      <c r="G149" s="517">
        <v>48191</v>
      </c>
      <c r="H149" s="516">
        <f t="shared" ca="1" si="15"/>
        <v>6669.0468228982982</v>
      </c>
      <c r="I149" s="518">
        <f t="shared" ca="1" si="16"/>
        <v>88647.022384371216</v>
      </c>
      <c r="J149" s="530">
        <f t="shared" ca="1" si="18"/>
        <v>1866199.7205185464</v>
      </c>
      <c r="K149" s="436"/>
      <c r="L149" s="436"/>
      <c r="M149" s="436"/>
      <c r="O149" s="422">
        <f t="shared" si="19"/>
        <v>30</v>
      </c>
    </row>
    <row r="150" spans="2:15" ht="17.45" customHeight="1">
      <c r="B150" s="510">
        <v>103</v>
      </c>
      <c r="C150" s="515">
        <f t="shared" ca="1" si="17"/>
        <v>1770883.6513112769</v>
      </c>
      <c r="D150" s="516">
        <f t="shared" ca="1" si="12"/>
        <v>1331441.8788598634</v>
      </c>
      <c r="E150" s="516">
        <f t="shared" ca="1" si="13"/>
        <v>439441.77245141356</v>
      </c>
      <c r="F150" s="516">
        <f t="shared" ca="1" si="14"/>
        <v>245365212.78629258</v>
      </c>
      <c r="G150" s="517">
        <v>48222</v>
      </c>
      <c r="H150" s="516">
        <f t="shared" ca="1" si="15"/>
        <v>6657.209394299317</v>
      </c>
      <c r="I150" s="518">
        <f t="shared" ca="1" si="16"/>
        <v>91439.331495852763</v>
      </c>
      <c r="J150" s="530">
        <f t="shared" ca="1" si="18"/>
        <v>1868980.192201429</v>
      </c>
      <c r="K150" s="436"/>
      <c r="L150" s="436"/>
      <c r="M150" s="436"/>
      <c r="O150" s="422">
        <f t="shared" si="19"/>
        <v>31</v>
      </c>
    </row>
    <row r="151" spans="2:15" ht="17.45" customHeight="1">
      <c r="B151" s="510">
        <v>104</v>
      </c>
      <c r="C151" s="515">
        <f t="shared" ca="1" si="17"/>
        <v>1770883.6513112769</v>
      </c>
      <c r="D151" s="516">
        <f t="shared" ca="1" si="12"/>
        <v>1329061.5692590848</v>
      </c>
      <c r="E151" s="516">
        <f t="shared" ca="1" si="13"/>
        <v>441822.08205219219</v>
      </c>
      <c r="F151" s="516">
        <f t="shared" ca="1" si="14"/>
        <v>244923390.70424038</v>
      </c>
      <c r="G151" s="517">
        <v>48253</v>
      </c>
      <c r="H151" s="516">
        <f t="shared" ca="1" si="15"/>
        <v>6645.3078462954236</v>
      </c>
      <c r="I151" s="518">
        <f t="shared" ca="1" si="16"/>
        <v>91275.859156500825</v>
      </c>
      <c r="J151" s="530">
        <f t="shared" ca="1" si="18"/>
        <v>1868804.8183140731</v>
      </c>
      <c r="K151" s="436"/>
      <c r="L151" s="436"/>
      <c r="M151" s="436"/>
      <c r="O151" s="422">
        <f t="shared" si="19"/>
        <v>31</v>
      </c>
    </row>
    <row r="152" spans="2:15" ht="17.45" customHeight="1">
      <c r="B152" s="510">
        <v>105</v>
      </c>
      <c r="C152" s="515">
        <f t="shared" ca="1" si="17"/>
        <v>1770883.6513112769</v>
      </c>
      <c r="D152" s="516">
        <f t="shared" ca="1" si="12"/>
        <v>1326668.3663146354</v>
      </c>
      <c r="E152" s="516">
        <f t="shared" ca="1" si="13"/>
        <v>444215.28499664157</v>
      </c>
      <c r="F152" s="516">
        <f t="shared" ca="1" si="14"/>
        <v>244479175.41924375</v>
      </c>
      <c r="G152" s="517">
        <v>48282</v>
      </c>
      <c r="H152" s="516">
        <f t="shared" ca="1" si="15"/>
        <v>6633.3418315731769</v>
      </c>
      <c r="I152" s="518">
        <f t="shared" ca="1" si="16"/>
        <v>85233.339965075647</v>
      </c>
      <c r="J152" s="530">
        <f t="shared" ca="1" si="18"/>
        <v>1862750.333107926</v>
      </c>
      <c r="K152" s="436"/>
      <c r="L152" s="436"/>
      <c r="M152" s="436"/>
      <c r="O152" s="422">
        <f t="shared" si="19"/>
        <v>29</v>
      </c>
    </row>
    <row r="153" spans="2:15" ht="17.45" customHeight="1">
      <c r="B153" s="510">
        <v>106</v>
      </c>
      <c r="C153" s="515">
        <f t="shared" ca="1" si="17"/>
        <v>1770883.6513112769</v>
      </c>
      <c r="D153" s="516">
        <f t="shared" ca="1" si="12"/>
        <v>1324262.2001875704</v>
      </c>
      <c r="E153" s="516">
        <f t="shared" ca="1" si="13"/>
        <v>446621.45112370653</v>
      </c>
      <c r="F153" s="516">
        <f t="shared" ca="1" si="14"/>
        <v>244032553.96812004</v>
      </c>
      <c r="G153" s="517">
        <v>48313</v>
      </c>
      <c r="H153" s="516">
        <f t="shared" ca="1" si="15"/>
        <v>6621.3110009378524</v>
      </c>
      <c r="I153" s="518">
        <f t="shared" ca="1" si="16"/>
        <v>90946.253255958669</v>
      </c>
      <c r="J153" s="530">
        <f t="shared" ca="1" si="18"/>
        <v>1868451.2155681734</v>
      </c>
      <c r="K153" s="436"/>
      <c r="L153" s="436"/>
      <c r="M153" s="436"/>
      <c r="O153" s="422">
        <f t="shared" si="19"/>
        <v>31</v>
      </c>
    </row>
    <row r="154" spans="2:15" ht="17.45" customHeight="1">
      <c r="B154" s="510">
        <v>107</v>
      </c>
      <c r="C154" s="515">
        <f t="shared" ca="1" si="17"/>
        <v>1770883.6513112769</v>
      </c>
      <c r="D154" s="516">
        <f t="shared" ca="1" si="12"/>
        <v>1321843.0006606502</v>
      </c>
      <c r="E154" s="516">
        <f t="shared" ca="1" si="13"/>
        <v>449040.65065062675</v>
      </c>
      <c r="F154" s="516">
        <f t="shared" ca="1" si="14"/>
        <v>243583513.31746942</v>
      </c>
      <c r="G154" s="517">
        <v>48343</v>
      </c>
      <c r="H154" s="516">
        <f t="shared" ca="1" si="15"/>
        <v>6609.2150033032513</v>
      </c>
      <c r="I154" s="518">
        <f t="shared" ca="1" si="16"/>
        <v>87851.719428523211</v>
      </c>
      <c r="J154" s="530">
        <f t="shared" ca="1" si="18"/>
        <v>1865344.5857431034</v>
      </c>
      <c r="K154" s="436"/>
      <c r="L154" s="436"/>
      <c r="M154" s="436"/>
      <c r="O154" s="422">
        <f t="shared" si="19"/>
        <v>30</v>
      </c>
    </row>
    <row r="155" spans="2:15" ht="17.45" customHeight="1">
      <c r="B155" s="510">
        <v>108</v>
      </c>
      <c r="C155" s="515">
        <f t="shared" ca="1" si="17"/>
        <v>1770883.6513112769</v>
      </c>
      <c r="D155" s="516">
        <f t="shared" ca="1" si="12"/>
        <v>1319410.6971362927</v>
      </c>
      <c r="E155" s="516">
        <f t="shared" ca="1" si="13"/>
        <v>451472.95417498425</v>
      </c>
      <c r="F155" s="516">
        <f t="shared" ca="1" si="14"/>
        <v>243132040.36329442</v>
      </c>
      <c r="G155" s="517">
        <v>48374</v>
      </c>
      <c r="H155" s="516">
        <f t="shared" ca="1" si="15"/>
        <v>6597.0534856814638</v>
      </c>
      <c r="I155" s="518">
        <f t="shared" ca="1" si="16"/>
        <v>90613.066954098613</v>
      </c>
      <c r="J155" s="530">
        <f t="shared" ca="1" si="18"/>
        <v>1868093.7717510571</v>
      </c>
      <c r="K155" s="436"/>
      <c r="L155" s="436"/>
      <c r="M155" s="436"/>
      <c r="O155" s="422">
        <f t="shared" si="19"/>
        <v>31</v>
      </c>
    </row>
    <row r="156" spans="2:15" ht="17.45" customHeight="1">
      <c r="B156" s="510">
        <v>109</v>
      </c>
      <c r="C156" s="515">
        <f t="shared" ca="1" si="17"/>
        <v>1770883.6513112769</v>
      </c>
      <c r="D156" s="516">
        <f t="shared" ca="1" si="12"/>
        <v>1316965.2186345116</v>
      </c>
      <c r="E156" s="516">
        <f t="shared" ca="1" si="13"/>
        <v>453918.43267676537</v>
      </c>
      <c r="F156" s="516">
        <f t="shared" ca="1" si="14"/>
        <v>242678121.93061766</v>
      </c>
      <c r="G156" s="517">
        <v>48404</v>
      </c>
      <c r="H156" s="516">
        <f t="shared" ca="1" si="15"/>
        <v>6584.8260931725581</v>
      </c>
      <c r="I156" s="518">
        <f t="shared" ca="1" si="16"/>
        <v>87527.534530785982</v>
      </c>
      <c r="J156" s="530">
        <f t="shared" ca="1" si="18"/>
        <v>1864996.0119352355</v>
      </c>
      <c r="K156" s="436"/>
      <c r="L156" s="436"/>
      <c r="M156" s="436"/>
      <c r="O156" s="422">
        <f t="shared" si="19"/>
        <v>30</v>
      </c>
    </row>
    <row r="157" spans="2:15" ht="17.45" customHeight="1">
      <c r="B157" s="510">
        <v>110</v>
      </c>
      <c r="C157" s="515">
        <f t="shared" ca="1" si="17"/>
        <v>1770883.6513112769</v>
      </c>
      <c r="D157" s="516">
        <f t="shared" ca="1" si="12"/>
        <v>1314506.4937908456</v>
      </c>
      <c r="E157" s="516">
        <f t="shared" ca="1" si="13"/>
        <v>456377.15752043133</v>
      </c>
      <c r="F157" s="516">
        <f t="shared" ca="1" si="14"/>
        <v>242221744.77309722</v>
      </c>
      <c r="G157" s="517">
        <v>48435</v>
      </c>
      <c r="H157" s="516">
        <f t="shared" ca="1" si="15"/>
        <v>6572.5324689542285</v>
      </c>
      <c r="I157" s="518">
        <f t="shared" ca="1" si="16"/>
        <v>90276.26135818976</v>
      </c>
      <c r="J157" s="530">
        <f t="shared" ca="1" si="18"/>
        <v>1867732.4451384211</v>
      </c>
      <c r="K157" s="436"/>
      <c r="L157" s="436"/>
      <c r="M157" s="436"/>
      <c r="O157" s="422">
        <f t="shared" si="19"/>
        <v>31</v>
      </c>
    </row>
    <row r="158" spans="2:15" ht="17.45" customHeight="1">
      <c r="B158" s="510">
        <v>111</v>
      </c>
      <c r="C158" s="515">
        <f t="shared" ca="1" si="17"/>
        <v>1770883.6513112769</v>
      </c>
      <c r="D158" s="516">
        <f t="shared" ca="1" si="12"/>
        <v>1312034.4508542765</v>
      </c>
      <c r="E158" s="516">
        <f t="shared" ca="1" si="13"/>
        <v>458849.20045700041</v>
      </c>
      <c r="F158" s="516">
        <f t="shared" ca="1" si="14"/>
        <v>241762895.57264021</v>
      </c>
      <c r="G158" s="517">
        <v>48466</v>
      </c>
      <c r="H158" s="516">
        <f t="shared" ca="1" si="15"/>
        <v>6560.1722542713824</v>
      </c>
      <c r="I158" s="518">
        <f t="shared" ca="1" si="16"/>
        <v>90106.489055592159</v>
      </c>
      <c r="J158" s="530">
        <f t="shared" ca="1" si="18"/>
        <v>1867550.3126211404</v>
      </c>
      <c r="K158" s="436"/>
      <c r="L158" s="436"/>
      <c r="M158" s="436"/>
      <c r="O158" s="422">
        <f t="shared" si="19"/>
        <v>31</v>
      </c>
    </row>
    <row r="159" spans="2:15" ht="17.45" customHeight="1">
      <c r="B159" s="510">
        <v>112</v>
      </c>
      <c r="C159" s="515">
        <f t="shared" ca="1" si="17"/>
        <v>1770883.6513112769</v>
      </c>
      <c r="D159" s="516">
        <f t="shared" ca="1" si="12"/>
        <v>1309549.0176851344</v>
      </c>
      <c r="E159" s="516">
        <f t="shared" ca="1" si="13"/>
        <v>461334.63362614252</v>
      </c>
      <c r="F159" s="516">
        <f t="shared" ca="1" si="14"/>
        <v>241301560.93901408</v>
      </c>
      <c r="G159" s="517">
        <v>48496</v>
      </c>
      <c r="H159" s="516">
        <f t="shared" ca="1" si="15"/>
        <v>6547.7450884256723</v>
      </c>
      <c r="I159" s="518">
        <f t="shared" ca="1" si="16"/>
        <v>87034.642406150466</v>
      </c>
      <c r="J159" s="530">
        <f t="shared" ca="1" si="18"/>
        <v>1864466.0388058531</v>
      </c>
      <c r="K159" s="436"/>
      <c r="L159" s="436"/>
      <c r="M159" s="436"/>
      <c r="O159" s="422">
        <f t="shared" si="19"/>
        <v>30</v>
      </c>
    </row>
    <row r="160" spans="2:15" ht="17.45" customHeight="1">
      <c r="B160" s="510">
        <v>113</v>
      </c>
      <c r="C160" s="515">
        <f t="shared" ca="1" si="17"/>
        <v>1770883.6513112769</v>
      </c>
      <c r="D160" s="516">
        <f t="shared" ca="1" si="12"/>
        <v>1307050.121752993</v>
      </c>
      <c r="E160" s="516">
        <f t="shared" ca="1" si="13"/>
        <v>463833.52955828398</v>
      </c>
      <c r="F160" s="516">
        <f t="shared" ca="1" si="14"/>
        <v>240837727.40945581</v>
      </c>
      <c r="G160" s="517">
        <v>48527</v>
      </c>
      <c r="H160" s="516">
        <f t="shared" ca="1" si="15"/>
        <v>6535.2506087649645</v>
      </c>
      <c r="I160" s="518">
        <f t="shared" ca="1" si="16"/>
        <v>89764.180669313224</v>
      </c>
      <c r="J160" s="530">
        <f t="shared" ca="1" si="18"/>
        <v>1867183.0825893553</v>
      </c>
      <c r="K160" s="436"/>
      <c r="L160" s="436"/>
      <c r="M160" s="436"/>
      <c r="O160" s="422">
        <f t="shared" si="19"/>
        <v>31</v>
      </c>
    </row>
    <row r="161" spans="2:15" ht="17.45" customHeight="1">
      <c r="B161" s="510">
        <v>114</v>
      </c>
      <c r="C161" s="515">
        <f t="shared" ca="1" si="17"/>
        <v>1770883.6513112769</v>
      </c>
      <c r="D161" s="516">
        <f t="shared" ca="1" si="12"/>
        <v>1304537.6901345523</v>
      </c>
      <c r="E161" s="516">
        <f t="shared" ca="1" si="13"/>
        <v>466345.96117672464</v>
      </c>
      <c r="F161" s="516">
        <f t="shared" ca="1" si="14"/>
        <v>240371381.44827908</v>
      </c>
      <c r="G161" s="517">
        <v>48557</v>
      </c>
      <c r="H161" s="516">
        <f t="shared" ca="1" si="15"/>
        <v>6522.688450672762</v>
      </c>
      <c r="I161" s="518">
        <f t="shared" ca="1" si="16"/>
        <v>86701.581867404078</v>
      </c>
      <c r="J161" s="530">
        <f t="shared" ca="1" si="18"/>
        <v>1864107.9216293537</v>
      </c>
      <c r="K161" s="436"/>
      <c r="L161" s="436"/>
      <c r="M161" s="436"/>
      <c r="O161" s="422">
        <f t="shared" si="19"/>
        <v>30</v>
      </c>
    </row>
    <row r="162" spans="2:15" ht="17.45" customHeight="1">
      <c r="B162" s="510">
        <v>115</v>
      </c>
      <c r="C162" s="515">
        <f t="shared" ca="1" si="17"/>
        <v>1770883.6513112769</v>
      </c>
      <c r="D162" s="516">
        <f t="shared" ca="1" si="12"/>
        <v>1302011.6495115117</v>
      </c>
      <c r="E162" s="516">
        <f t="shared" ca="1" si="13"/>
        <v>468872.00179976528</v>
      </c>
      <c r="F162" s="516">
        <f t="shared" ca="1" si="14"/>
        <v>239902509.44647932</v>
      </c>
      <c r="G162" s="517">
        <v>48588</v>
      </c>
      <c r="H162" s="516">
        <f t="shared" ca="1" si="15"/>
        <v>6510.0582475575584</v>
      </c>
      <c r="I162" s="518">
        <f t="shared" ca="1" si="16"/>
        <v>89418.153898759818</v>
      </c>
      <c r="J162" s="530">
        <f t="shared" ca="1" si="18"/>
        <v>1866811.8634575943</v>
      </c>
      <c r="K162" s="436"/>
      <c r="L162" s="436"/>
      <c r="M162" s="436"/>
      <c r="O162" s="422">
        <f t="shared" si="19"/>
        <v>31</v>
      </c>
    </row>
    <row r="163" spans="2:15" ht="17.45" customHeight="1">
      <c r="B163" s="510">
        <v>116</v>
      </c>
      <c r="C163" s="515">
        <f t="shared" ca="1" si="17"/>
        <v>1770883.6513112769</v>
      </c>
      <c r="D163" s="516">
        <f t="shared" ca="1" si="12"/>
        <v>1299471.9261684297</v>
      </c>
      <c r="E163" s="516">
        <f t="shared" ca="1" si="13"/>
        <v>471411.72514284728</v>
      </c>
      <c r="F163" s="516">
        <f t="shared" ca="1" si="14"/>
        <v>239431097.72133648</v>
      </c>
      <c r="G163" s="517">
        <v>48619</v>
      </c>
      <c r="H163" s="516">
        <f t="shared" ca="1" si="15"/>
        <v>6497.3596308421484</v>
      </c>
      <c r="I163" s="518">
        <f t="shared" ca="1" si="16"/>
        <v>89243.733514090301</v>
      </c>
      <c r="J163" s="530">
        <f t="shared" ca="1" si="18"/>
        <v>1866624.7444562095</v>
      </c>
      <c r="K163" s="436"/>
      <c r="L163" s="436"/>
      <c r="M163" s="436"/>
      <c r="O163" s="422">
        <f t="shared" si="19"/>
        <v>31</v>
      </c>
    </row>
    <row r="164" spans="2:15" ht="17.45" customHeight="1">
      <c r="B164" s="510">
        <v>117</v>
      </c>
      <c r="C164" s="515">
        <f t="shared" ca="1" si="17"/>
        <v>1770883.6513112769</v>
      </c>
      <c r="D164" s="516">
        <f t="shared" ca="1" si="12"/>
        <v>1296918.4459905727</v>
      </c>
      <c r="E164" s="516">
        <f t="shared" ca="1" si="13"/>
        <v>473965.20532070426</v>
      </c>
      <c r="F164" s="516">
        <f t="shared" ca="1" si="14"/>
        <v>238957132.51601577</v>
      </c>
      <c r="G164" s="517">
        <v>48647</v>
      </c>
      <c r="H164" s="516">
        <f t="shared" ca="1" si="15"/>
        <v>6484.5922299528638</v>
      </c>
      <c r="I164" s="518">
        <f t="shared" ca="1" si="16"/>
        <v>80448.848834369041</v>
      </c>
      <c r="J164" s="530">
        <f t="shared" ca="1" si="18"/>
        <v>1857817.0923755988</v>
      </c>
      <c r="K164" s="436"/>
      <c r="L164" s="436"/>
      <c r="M164" s="436"/>
      <c r="O164" s="422">
        <f t="shared" si="19"/>
        <v>28</v>
      </c>
    </row>
    <row r="165" spans="2:15" ht="17.45" customHeight="1">
      <c r="B165" s="510">
        <v>118</v>
      </c>
      <c r="C165" s="515">
        <f t="shared" ca="1" si="17"/>
        <v>1770883.6513112769</v>
      </c>
      <c r="D165" s="516">
        <f t="shared" ca="1" si="12"/>
        <v>1294351.1344617521</v>
      </c>
      <c r="E165" s="516">
        <f t="shared" ca="1" si="13"/>
        <v>476532.51684952481</v>
      </c>
      <c r="F165" s="516">
        <f t="shared" ca="1" si="14"/>
        <v>238480599.99916625</v>
      </c>
      <c r="G165" s="517">
        <v>48678</v>
      </c>
      <c r="H165" s="516">
        <f t="shared" ca="1" si="15"/>
        <v>6471.7556723087609</v>
      </c>
      <c r="I165" s="518">
        <f t="shared" ca="1" si="16"/>
        <v>88892.053295957856</v>
      </c>
      <c r="J165" s="530">
        <f t="shared" ca="1" si="18"/>
        <v>1866247.4602795437</v>
      </c>
      <c r="K165" s="436"/>
      <c r="L165" s="436"/>
      <c r="M165" s="436"/>
      <c r="O165" s="422">
        <f t="shared" si="19"/>
        <v>31</v>
      </c>
    </row>
    <row r="166" spans="2:15" ht="17.45" customHeight="1">
      <c r="B166" s="510">
        <v>119</v>
      </c>
      <c r="C166" s="515">
        <f t="shared" ca="1" si="17"/>
        <v>1770883.6513112769</v>
      </c>
      <c r="D166" s="516">
        <f t="shared" ca="1" si="12"/>
        <v>1291769.9166621505</v>
      </c>
      <c r="E166" s="516">
        <f t="shared" ca="1" si="13"/>
        <v>479113.73464912642</v>
      </c>
      <c r="F166" s="516">
        <f t="shared" ca="1" si="14"/>
        <v>238001486.26451713</v>
      </c>
      <c r="G166" s="517">
        <v>48708</v>
      </c>
      <c r="H166" s="516">
        <f t="shared" ca="1" si="15"/>
        <v>6458.8495833107527</v>
      </c>
      <c r="I166" s="518">
        <f t="shared" ca="1" si="16"/>
        <v>85853.015999699841</v>
      </c>
      <c r="J166" s="530">
        <f t="shared" ca="1" si="18"/>
        <v>1863195.5168942877</v>
      </c>
      <c r="K166" s="436"/>
      <c r="L166" s="436"/>
      <c r="M166" s="436"/>
      <c r="O166" s="422">
        <f t="shared" si="19"/>
        <v>30</v>
      </c>
    </row>
    <row r="167" spans="2:15" ht="17.45" customHeight="1">
      <c r="B167" s="510">
        <v>120</v>
      </c>
      <c r="C167" s="515">
        <f t="shared" ca="1" si="17"/>
        <v>1770883.6513112769</v>
      </c>
      <c r="D167" s="516">
        <f t="shared" ca="1" si="12"/>
        <v>1289174.7172661345</v>
      </c>
      <c r="E167" s="516">
        <f t="shared" ca="1" si="13"/>
        <v>481708.93404514249</v>
      </c>
      <c r="F167" s="516">
        <f t="shared" ca="1" si="14"/>
        <v>237519777.33047199</v>
      </c>
      <c r="G167" s="517">
        <v>48739</v>
      </c>
      <c r="H167" s="516">
        <f t="shared" ca="1" si="15"/>
        <v>6445.873586330672</v>
      </c>
      <c r="I167" s="518">
        <f t="shared" ca="1" si="16"/>
        <v>88536.552890400359</v>
      </c>
      <c r="J167" s="530">
        <f t="shared" ca="1" si="18"/>
        <v>1865866.0777880079</v>
      </c>
      <c r="K167" s="436"/>
      <c r="L167" s="436"/>
      <c r="M167" s="436"/>
      <c r="O167" s="422">
        <f t="shared" si="19"/>
        <v>31</v>
      </c>
    </row>
    <row r="168" spans="2:15" ht="17.45" customHeight="1">
      <c r="B168" s="510">
        <v>121</v>
      </c>
      <c r="C168" s="515">
        <f t="shared" ca="1" si="17"/>
        <v>1770883.6513112769</v>
      </c>
      <c r="D168" s="516">
        <f t="shared" ca="1" si="12"/>
        <v>1286565.4605400567</v>
      </c>
      <c r="E168" s="516">
        <f t="shared" ca="1" si="13"/>
        <v>484318.19077122025</v>
      </c>
      <c r="F168" s="516">
        <f t="shared" ca="1" si="14"/>
        <v>237035459.13970077</v>
      </c>
      <c r="G168" s="517">
        <v>48769</v>
      </c>
      <c r="H168" s="516">
        <f t="shared" ca="1" si="15"/>
        <v>6432.8273027002833</v>
      </c>
      <c r="I168" s="518">
        <f t="shared" ca="1" si="16"/>
        <v>85507.119838969913</v>
      </c>
      <c r="J168" s="530">
        <f t="shared" ca="1" si="18"/>
        <v>1862823.5984529473</v>
      </c>
      <c r="K168" s="436"/>
      <c r="L168" s="436"/>
      <c r="M168" s="436"/>
      <c r="O168" s="422">
        <f t="shared" si="19"/>
        <v>30</v>
      </c>
    </row>
    <row r="169" spans="2:15" ht="17.45" customHeight="1">
      <c r="B169" s="510">
        <v>122</v>
      </c>
      <c r="C169" s="515">
        <f t="shared" ca="1" si="17"/>
        <v>1770883.6513112769</v>
      </c>
      <c r="D169" s="516">
        <f t="shared" ca="1" si="12"/>
        <v>1283942.070340046</v>
      </c>
      <c r="E169" s="516">
        <f t="shared" ca="1" si="13"/>
        <v>486941.58097123099</v>
      </c>
      <c r="F169" s="516">
        <f t="shared" ca="1" si="14"/>
        <v>236548517.55872953</v>
      </c>
      <c r="G169" s="517">
        <v>48800</v>
      </c>
      <c r="H169" s="516">
        <f t="shared" ca="1" si="15"/>
        <v>6419.7103517002297</v>
      </c>
      <c r="I169" s="518">
        <f t="shared" ca="1" si="16"/>
        <v>88177.190799968681</v>
      </c>
      <c r="J169" s="530">
        <f t="shared" ca="1" si="18"/>
        <v>1865480.5524629459</v>
      </c>
      <c r="K169" s="436"/>
      <c r="L169" s="436"/>
      <c r="M169" s="436"/>
      <c r="O169" s="422">
        <f t="shared" si="19"/>
        <v>31</v>
      </c>
    </row>
    <row r="170" spans="2:15" ht="17.45" customHeight="1">
      <c r="B170" s="510">
        <v>123</v>
      </c>
      <c r="C170" s="515">
        <f t="shared" ca="1" si="17"/>
        <v>1770883.6513112769</v>
      </c>
      <c r="D170" s="516">
        <f t="shared" ca="1" si="12"/>
        <v>1281304.470109785</v>
      </c>
      <c r="E170" s="516">
        <f t="shared" ca="1" si="13"/>
        <v>489579.18120149197</v>
      </c>
      <c r="F170" s="516">
        <f t="shared" ca="1" si="14"/>
        <v>236058938.37752804</v>
      </c>
      <c r="G170" s="517">
        <v>48831</v>
      </c>
      <c r="H170" s="516">
        <f t="shared" ca="1" si="15"/>
        <v>6406.5223505489248</v>
      </c>
      <c r="I170" s="518">
        <f t="shared" ca="1" si="16"/>
        <v>87996.048531847366</v>
      </c>
      <c r="J170" s="530">
        <f t="shared" ca="1" si="18"/>
        <v>1865286.2221936733</v>
      </c>
      <c r="K170" s="436"/>
      <c r="L170" s="436"/>
      <c r="M170" s="436"/>
      <c r="O170" s="422">
        <f t="shared" si="19"/>
        <v>31</v>
      </c>
    </row>
    <row r="171" spans="2:15" ht="17.45" customHeight="1">
      <c r="B171" s="510">
        <v>124</v>
      </c>
      <c r="C171" s="515">
        <f t="shared" ca="1" si="17"/>
        <v>1770883.6513112769</v>
      </c>
      <c r="D171" s="516">
        <f t="shared" ca="1" si="12"/>
        <v>1278652.5828782769</v>
      </c>
      <c r="E171" s="516">
        <f t="shared" ca="1" si="13"/>
        <v>492231.06843300001</v>
      </c>
      <c r="F171" s="516">
        <f t="shared" ca="1" si="14"/>
        <v>235566707.30909505</v>
      </c>
      <c r="G171" s="517">
        <v>48861</v>
      </c>
      <c r="H171" s="516">
        <f t="shared" ca="1" si="15"/>
        <v>6393.2629143913846</v>
      </c>
      <c r="I171" s="518">
        <f t="shared" ca="1" si="16"/>
        <v>84981.217815910088</v>
      </c>
      <c r="J171" s="530">
        <f t="shared" ca="1" si="18"/>
        <v>1862258.1320415784</v>
      </c>
      <c r="K171" s="436"/>
      <c r="L171" s="436"/>
      <c r="M171" s="436"/>
      <c r="O171" s="422">
        <f t="shared" si="19"/>
        <v>30</v>
      </c>
    </row>
    <row r="172" spans="2:15" ht="17.45" customHeight="1">
      <c r="B172" s="510">
        <v>125</v>
      </c>
      <c r="C172" s="515">
        <f t="shared" ca="1" si="17"/>
        <v>1770883.6513112769</v>
      </c>
      <c r="D172" s="516">
        <f t="shared" ca="1" si="12"/>
        <v>1275986.3312575982</v>
      </c>
      <c r="E172" s="516">
        <f t="shared" ca="1" si="13"/>
        <v>494897.3200536787</v>
      </c>
      <c r="F172" s="516">
        <f t="shared" ca="1" si="14"/>
        <v>235071809.98904139</v>
      </c>
      <c r="G172" s="517">
        <v>48892</v>
      </c>
      <c r="H172" s="516">
        <f t="shared" ca="1" si="15"/>
        <v>6379.9316562879912</v>
      </c>
      <c r="I172" s="518">
        <f t="shared" ca="1" si="16"/>
        <v>87630.815118983344</v>
      </c>
      <c r="J172" s="530">
        <f t="shared" ca="1" si="18"/>
        <v>1864894.3980865483</v>
      </c>
      <c r="K172" s="436"/>
      <c r="L172" s="436"/>
      <c r="M172" s="436"/>
      <c r="O172" s="422">
        <f t="shared" si="19"/>
        <v>31</v>
      </c>
    </row>
    <row r="173" spans="2:15" ht="17.45" customHeight="1">
      <c r="B173" s="510">
        <v>126</v>
      </c>
      <c r="C173" s="515">
        <f t="shared" ca="1" si="17"/>
        <v>1770883.6513112769</v>
      </c>
      <c r="D173" s="516">
        <f t="shared" ca="1" si="12"/>
        <v>1273305.6374406409</v>
      </c>
      <c r="E173" s="516">
        <f t="shared" ca="1" si="13"/>
        <v>497578.013870636</v>
      </c>
      <c r="F173" s="516">
        <f t="shared" ca="1" si="14"/>
        <v>234574231.97517076</v>
      </c>
      <c r="G173" s="517">
        <v>48922</v>
      </c>
      <c r="H173" s="516">
        <f t="shared" ca="1" si="15"/>
        <v>6366.5281872032047</v>
      </c>
      <c r="I173" s="518">
        <f t="shared" ca="1" si="16"/>
        <v>84625.851596054898</v>
      </c>
      <c r="J173" s="530">
        <f t="shared" ca="1" si="18"/>
        <v>1861876.031094535</v>
      </c>
      <c r="K173" s="436"/>
      <c r="L173" s="436"/>
      <c r="M173" s="436"/>
      <c r="O173" s="422">
        <f t="shared" si="19"/>
        <v>30</v>
      </c>
    </row>
    <row r="174" spans="2:15" ht="17.45" customHeight="1">
      <c r="B174" s="510">
        <v>127</v>
      </c>
      <c r="C174" s="515">
        <f t="shared" ca="1" si="17"/>
        <v>1770883.6513112769</v>
      </c>
      <c r="D174" s="516">
        <f t="shared" ca="1" si="12"/>
        <v>1270610.4231988417</v>
      </c>
      <c r="E174" s="516">
        <f t="shared" ca="1" si="13"/>
        <v>500273.2281124352</v>
      </c>
      <c r="F174" s="516">
        <f t="shared" ca="1" si="14"/>
        <v>234073958.74705833</v>
      </c>
      <c r="G174" s="517">
        <v>48953</v>
      </c>
      <c r="H174" s="516">
        <f t="shared" ca="1" si="15"/>
        <v>6353.0521159942091</v>
      </c>
      <c r="I174" s="518">
        <f t="shared" ca="1" si="16"/>
        <v>87261.614294763509</v>
      </c>
      <c r="J174" s="530">
        <f t="shared" ca="1" si="18"/>
        <v>1864498.3177220346</v>
      </c>
      <c r="K174" s="436"/>
      <c r="L174" s="436"/>
      <c r="M174" s="436"/>
      <c r="O174" s="422">
        <f t="shared" si="19"/>
        <v>31</v>
      </c>
    </row>
    <row r="175" spans="2:15" ht="17.45" customHeight="1">
      <c r="B175" s="510">
        <v>128</v>
      </c>
      <c r="C175" s="515">
        <f t="shared" ca="1" si="17"/>
        <v>1770883.6513112769</v>
      </c>
      <c r="D175" s="516">
        <f t="shared" ca="1" si="12"/>
        <v>1267900.6098798993</v>
      </c>
      <c r="E175" s="516">
        <f t="shared" ca="1" si="13"/>
        <v>502983.04143137764</v>
      </c>
      <c r="F175" s="516">
        <f t="shared" ca="1" si="14"/>
        <v>233570975.70562696</v>
      </c>
      <c r="G175" s="517">
        <v>48984</v>
      </c>
      <c r="H175" s="516">
        <f t="shared" ca="1" si="15"/>
        <v>6339.5030493994964</v>
      </c>
      <c r="I175" s="518">
        <f t="shared" ca="1" si="16"/>
        <v>87075.51265390568</v>
      </c>
      <c r="J175" s="530">
        <f t="shared" ca="1" si="18"/>
        <v>1864298.6670145821</v>
      </c>
      <c r="K175" s="436"/>
      <c r="L175" s="436"/>
      <c r="M175" s="436"/>
      <c r="O175" s="422">
        <f t="shared" si="19"/>
        <v>31</v>
      </c>
    </row>
    <row r="176" spans="2:15" ht="17.45" customHeight="1">
      <c r="B176" s="510">
        <v>129</v>
      </c>
      <c r="C176" s="515">
        <f t="shared" ca="1" si="17"/>
        <v>1770883.6513112769</v>
      </c>
      <c r="D176" s="516">
        <f t="shared" ref="D176:D239" ca="1" si="20">+F175*(($H$6/100)/$H$9)</f>
        <v>1265176.1184054795</v>
      </c>
      <c r="E176" s="516">
        <f t="shared" ref="E176:E239" ca="1" si="21">+C176-D176</f>
        <v>505707.53290579747</v>
      </c>
      <c r="F176" s="516">
        <f t="shared" ref="F176:F239" ca="1" si="22">IF(F175&lt;1,0,+F175-E176)</f>
        <v>233065268.17272118</v>
      </c>
      <c r="G176" s="517">
        <v>49012</v>
      </c>
      <c r="H176" s="516">
        <f t="shared" ref="H176:H239" ca="1" si="23">+D176*$H$7/100</f>
        <v>6325.8805920273971</v>
      </c>
      <c r="I176" s="518">
        <f t="shared" ref="I176:I239" ca="1" si="24">+F175*$R$41*O176</f>
        <v>78479.847837090652</v>
      </c>
      <c r="J176" s="530">
        <f t="shared" ca="1" si="18"/>
        <v>1855689.3797403951</v>
      </c>
      <c r="K176" s="436"/>
      <c r="L176" s="436"/>
      <c r="M176" s="436"/>
      <c r="O176" s="422">
        <f t="shared" si="19"/>
        <v>28</v>
      </c>
    </row>
    <row r="177" spans="2:15" ht="17.45" customHeight="1">
      <c r="B177" s="510">
        <v>130</v>
      </c>
      <c r="C177" s="515">
        <f t="shared" ref="C177:C240" ca="1" si="25">IF(F176&lt;1,0,+$H$8)</f>
        <v>1770883.6513112769</v>
      </c>
      <c r="D177" s="516">
        <f t="shared" ca="1" si="20"/>
        <v>1262436.8692689065</v>
      </c>
      <c r="E177" s="516">
        <f t="shared" ca="1" si="21"/>
        <v>508446.78204237041</v>
      </c>
      <c r="F177" s="516">
        <f t="shared" ca="1" si="22"/>
        <v>232556821.39067879</v>
      </c>
      <c r="G177" s="517">
        <v>49043</v>
      </c>
      <c r="H177" s="516">
        <f t="shared" ca="1" si="23"/>
        <v>6312.184346344533</v>
      </c>
      <c r="I177" s="518">
        <f t="shared" ca="1" si="24"/>
        <v>86700.279760252262</v>
      </c>
      <c r="J177" s="530">
        <f t="shared" ref="J177:J240" ca="1" si="26">+C177+H177+I177</f>
        <v>1863896.1154178737</v>
      </c>
      <c r="K177" s="436"/>
      <c r="L177" s="436"/>
      <c r="M177" s="436"/>
      <c r="O177" s="422">
        <f t="shared" ref="O177:O240" si="27">+G177-G176</f>
        <v>31</v>
      </c>
    </row>
    <row r="178" spans="2:15" ht="17.45" customHeight="1">
      <c r="B178" s="510">
        <v>131</v>
      </c>
      <c r="C178" s="515">
        <f t="shared" ca="1" si="25"/>
        <v>1770883.6513112769</v>
      </c>
      <c r="D178" s="516">
        <f t="shared" ca="1" si="20"/>
        <v>1259682.7825328435</v>
      </c>
      <c r="E178" s="516">
        <f t="shared" ca="1" si="21"/>
        <v>511200.86877843342</v>
      </c>
      <c r="F178" s="516">
        <f t="shared" ca="1" si="22"/>
        <v>232045620.52190036</v>
      </c>
      <c r="G178" s="517">
        <v>49073</v>
      </c>
      <c r="H178" s="516">
        <f t="shared" ca="1" si="23"/>
        <v>6298.4139126642176</v>
      </c>
      <c r="I178" s="518">
        <f t="shared" ca="1" si="24"/>
        <v>83720.45570064435</v>
      </c>
      <c r="J178" s="530">
        <f t="shared" ca="1" si="26"/>
        <v>1860902.5209245854</v>
      </c>
      <c r="K178" s="436"/>
      <c r="L178" s="436"/>
      <c r="M178" s="436"/>
      <c r="O178" s="422">
        <f t="shared" si="27"/>
        <v>30</v>
      </c>
    </row>
    <row r="179" spans="2:15" ht="17.45" customHeight="1">
      <c r="B179" s="510">
        <v>132</v>
      </c>
      <c r="C179" s="515">
        <f t="shared" ca="1" si="25"/>
        <v>1770883.6513112769</v>
      </c>
      <c r="D179" s="516">
        <f t="shared" ca="1" si="20"/>
        <v>1256913.7778269602</v>
      </c>
      <c r="E179" s="516">
        <f t="shared" ca="1" si="21"/>
        <v>513969.87348431675</v>
      </c>
      <c r="F179" s="516">
        <f t="shared" ca="1" si="22"/>
        <v>231531650.64841604</v>
      </c>
      <c r="G179" s="517">
        <v>49104</v>
      </c>
      <c r="H179" s="516">
        <f t="shared" ca="1" si="23"/>
        <v>6284.5688891348009</v>
      </c>
      <c r="I179" s="518">
        <f t="shared" ca="1" si="24"/>
        <v>86320.970834146923</v>
      </c>
      <c r="J179" s="530">
        <f t="shared" ca="1" si="26"/>
        <v>1863489.1910345587</v>
      </c>
      <c r="K179" s="436"/>
      <c r="L179" s="436"/>
      <c r="M179" s="436"/>
      <c r="O179" s="422">
        <f t="shared" si="27"/>
        <v>31</v>
      </c>
    </row>
    <row r="180" spans="2:15" ht="17.45" customHeight="1">
      <c r="B180" s="510">
        <v>133</v>
      </c>
      <c r="C180" s="515">
        <f t="shared" ca="1" si="25"/>
        <v>1770883.6513112769</v>
      </c>
      <c r="D180" s="516">
        <f t="shared" ca="1" si="20"/>
        <v>1254129.774345587</v>
      </c>
      <c r="E180" s="516">
        <f t="shared" ca="1" si="21"/>
        <v>516753.87696568994</v>
      </c>
      <c r="F180" s="516">
        <f t="shared" ca="1" si="22"/>
        <v>231014896.77145034</v>
      </c>
      <c r="G180" s="517">
        <v>49134</v>
      </c>
      <c r="H180" s="516">
        <f t="shared" ca="1" si="23"/>
        <v>6270.6488717279353</v>
      </c>
      <c r="I180" s="518">
        <f t="shared" ca="1" si="24"/>
        <v>83351.394233429761</v>
      </c>
      <c r="J180" s="530">
        <f t="shared" ca="1" si="26"/>
        <v>1860505.6944164347</v>
      </c>
      <c r="K180" s="436"/>
      <c r="L180" s="436"/>
      <c r="M180" s="436"/>
      <c r="O180" s="422">
        <f t="shared" si="27"/>
        <v>30</v>
      </c>
    </row>
    <row r="181" spans="2:15" ht="17.45" customHeight="1">
      <c r="B181" s="510">
        <v>134</v>
      </c>
      <c r="C181" s="515">
        <f t="shared" ca="1" si="25"/>
        <v>1770883.6513112769</v>
      </c>
      <c r="D181" s="516">
        <f t="shared" ca="1" si="20"/>
        <v>1251330.6908453561</v>
      </c>
      <c r="E181" s="516">
        <f t="shared" ca="1" si="21"/>
        <v>519552.96046592086</v>
      </c>
      <c r="F181" s="516">
        <f t="shared" ca="1" si="22"/>
        <v>230495343.81098443</v>
      </c>
      <c r="G181" s="517">
        <v>49165</v>
      </c>
      <c r="H181" s="516">
        <f t="shared" ca="1" si="23"/>
        <v>6256.65345422678</v>
      </c>
      <c r="I181" s="518">
        <f t="shared" ca="1" si="24"/>
        <v>85937.541598979529</v>
      </c>
      <c r="J181" s="530">
        <f t="shared" ca="1" si="26"/>
        <v>1863077.8463644832</v>
      </c>
      <c r="K181" s="436"/>
      <c r="L181" s="436"/>
      <c r="M181" s="436"/>
      <c r="O181" s="422">
        <f t="shared" si="27"/>
        <v>31</v>
      </c>
    </row>
    <row r="182" spans="2:15" ht="17.45" customHeight="1">
      <c r="B182" s="510">
        <v>135</v>
      </c>
      <c r="C182" s="515">
        <f t="shared" ca="1" si="25"/>
        <v>1770883.6513112769</v>
      </c>
      <c r="D182" s="516">
        <f t="shared" ca="1" si="20"/>
        <v>1248516.4456428324</v>
      </c>
      <c r="E182" s="516">
        <f t="shared" ca="1" si="21"/>
        <v>522367.20566844451</v>
      </c>
      <c r="F182" s="516">
        <f t="shared" ca="1" si="22"/>
        <v>229972976.60531598</v>
      </c>
      <c r="G182" s="517">
        <v>49196</v>
      </c>
      <c r="H182" s="516">
        <f t="shared" ca="1" si="23"/>
        <v>6242.5822282141626</v>
      </c>
      <c r="I182" s="518">
        <f t="shared" ca="1" si="24"/>
        <v>85744.267897686208</v>
      </c>
      <c r="J182" s="530">
        <f t="shared" ca="1" si="26"/>
        <v>1862870.5014371774</v>
      </c>
      <c r="K182" s="436"/>
      <c r="L182" s="436"/>
      <c r="M182" s="436"/>
      <c r="O182" s="422">
        <f t="shared" si="27"/>
        <v>31</v>
      </c>
    </row>
    <row r="183" spans="2:15" ht="17.45" customHeight="1">
      <c r="B183" s="510">
        <v>136</v>
      </c>
      <c r="C183" s="515">
        <f t="shared" ca="1" si="25"/>
        <v>1770883.6513112769</v>
      </c>
      <c r="D183" s="516">
        <f t="shared" ca="1" si="20"/>
        <v>1245686.9566121283</v>
      </c>
      <c r="E183" s="516">
        <f t="shared" ca="1" si="21"/>
        <v>525196.69469914865</v>
      </c>
      <c r="F183" s="516">
        <f t="shared" ca="1" si="22"/>
        <v>229447779.91061684</v>
      </c>
      <c r="G183" s="517">
        <v>49226</v>
      </c>
      <c r="H183" s="516">
        <f t="shared" ca="1" si="23"/>
        <v>6228.4347830606412</v>
      </c>
      <c r="I183" s="518">
        <f t="shared" ca="1" si="24"/>
        <v>82790.271577913751</v>
      </c>
      <c r="J183" s="530">
        <f t="shared" ca="1" si="26"/>
        <v>1859902.3576722513</v>
      </c>
      <c r="K183" s="436"/>
      <c r="L183" s="436"/>
      <c r="M183" s="436"/>
      <c r="O183" s="422">
        <f t="shared" si="27"/>
        <v>30</v>
      </c>
    </row>
    <row r="184" spans="2:15" ht="17.45" customHeight="1">
      <c r="B184" s="510">
        <v>137</v>
      </c>
      <c r="C184" s="515">
        <f t="shared" ca="1" si="25"/>
        <v>1770883.6513112769</v>
      </c>
      <c r="D184" s="516">
        <f t="shared" ca="1" si="20"/>
        <v>1242842.1411825079</v>
      </c>
      <c r="E184" s="516">
        <f t="shared" ca="1" si="21"/>
        <v>528041.51012876909</v>
      </c>
      <c r="F184" s="516">
        <f t="shared" ca="1" si="22"/>
        <v>228919738.40048808</v>
      </c>
      <c r="G184" s="517">
        <v>49257</v>
      </c>
      <c r="H184" s="516">
        <f t="shared" ca="1" si="23"/>
        <v>6214.2107059125392</v>
      </c>
      <c r="I184" s="518">
        <f t="shared" ca="1" si="24"/>
        <v>85354.57412674946</v>
      </c>
      <c r="J184" s="530">
        <f t="shared" ca="1" si="26"/>
        <v>1862452.4361439389</v>
      </c>
      <c r="K184" s="436"/>
      <c r="L184" s="436"/>
      <c r="M184" s="436"/>
      <c r="O184" s="422">
        <f t="shared" si="27"/>
        <v>31</v>
      </c>
    </row>
    <row r="185" spans="2:15" ht="17.45" customHeight="1">
      <c r="B185" s="510">
        <v>138</v>
      </c>
      <c r="C185" s="515">
        <f t="shared" ca="1" si="25"/>
        <v>1770883.6513112769</v>
      </c>
      <c r="D185" s="516">
        <f t="shared" ca="1" si="20"/>
        <v>1239981.9163359771</v>
      </c>
      <c r="E185" s="516">
        <f t="shared" ca="1" si="21"/>
        <v>530901.7349752998</v>
      </c>
      <c r="F185" s="516">
        <f t="shared" ca="1" si="22"/>
        <v>228388836.66551277</v>
      </c>
      <c r="G185" s="517">
        <v>49287</v>
      </c>
      <c r="H185" s="516">
        <f t="shared" ca="1" si="23"/>
        <v>6199.9095816798854</v>
      </c>
      <c r="I185" s="518">
        <f t="shared" ca="1" si="24"/>
        <v>82411.105824175698</v>
      </c>
      <c r="J185" s="530">
        <f t="shared" ca="1" si="26"/>
        <v>1859494.6667171326</v>
      </c>
      <c r="K185" s="436"/>
      <c r="L185" s="436"/>
      <c r="M185" s="436"/>
      <c r="O185" s="422">
        <f t="shared" si="27"/>
        <v>30</v>
      </c>
    </row>
    <row r="186" spans="2:15" ht="17.45" customHeight="1">
      <c r="B186" s="510">
        <v>139</v>
      </c>
      <c r="C186" s="515">
        <f t="shared" ca="1" si="25"/>
        <v>1770883.6513112769</v>
      </c>
      <c r="D186" s="516">
        <f t="shared" ca="1" si="20"/>
        <v>1237106.1986048608</v>
      </c>
      <c r="E186" s="516">
        <f t="shared" ca="1" si="21"/>
        <v>533777.45270641614</v>
      </c>
      <c r="F186" s="516">
        <f t="shared" ca="1" si="22"/>
        <v>227855059.21280634</v>
      </c>
      <c r="G186" s="517">
        <v>49318</v>
      </c>
      <c r="H186" s="516">
        <f t="shared" ca="1" si="23"/>
        <v>6185.5309930243038</v>
      </c>
      <c r="I186" s="518">
        <f t="shared" ca="1" si="24"/>
        <v>84960.647239570739</v>
      </c>
      <c r="J186" s="530">
        <f t="shared" ca="1" si="26"/>
        <v>1862029.829543872</v>
      </c>
      <c r="K186" s="436"/>
      <c r="L186" s="436"/>
      <c r="M186" s="436"/>
      <c r="O186" s="422">
        <f t="shared" si="27"/>
        <v>31</v>
      </c>
    </row>
    <row r="187" spans="2:15" ht="17.45" customHeight="1">
      <c r="B187" s="510">
        <v>140</v>
      </c>
      <c r="C187" s="515">
        <f t="shared" ca="1" si="25"/>
        <v>1770883.6513112769</v>
      </c>
      <c r="D187" s="516">
        <f t="shared" ca="1" si="20"/>
        <v>1234214.9040693678</v>
      </c>
      <c r="E187" s="516">
        <f t="shared" ca="1" si="21"/>
        <v>536668.74724190915</v>
      </c>
      <c r="F187" s="516">
        <f t="shared" ca="1" si="22"/>
        <v>227318390.46556443</v>
      </c>
      <c r="G187" s="517">
        <v>49349</v>
      </c>
      <c r="H187" s="516">
        <f t="shared" ca="1" si="23"/>
        <v>6171.0745203468387</v>
      </c>
      <c r="I187" s="518">
        <f t="shared" ca="1" si="24"/>
        <v>84762.082027163953</v>
      </c>
      <c r="J187" s="530">
        <f t="shared" ca="1" si="26"/>
        <v>1861816.8078587879</v>
      </c>
      <c r="K187" s="436"/>
      <c r="L187" s="436"/>
      <c r="M187" s="436"/>
      <c r="O187" s="422">
        <f t="shared" si="27"/>
        <v>31</v>
      </c>
    </row>
    <row r="188" spans="2:15" ht="17.45" customHeight="1">
      <c r="B188" s="510">
        <v>141</v>
      </c>
      <c r="C188" s="515">
        <f t="shared" ca="1" si="25"/>
        <v>1770883.6513112769</v>
      </c>
      <c r="D188" s="516">
        <f t="shared" ca="1" si="20"/>
        <v>1231307.9483551406</v>
      </c>
      <c r="E188" s="516">
        <f t="shared" ca="1" si="21"/>
        <v>539575.70295613632</v>
      </c>
      <c r="F188" s="516">
        <f t="shared" ca="1" si="22"/>
        <v>226778814.76260829</v>
      </c>
      <c r="G188" s="517">
        <v>49377</v>
      </c>
      <c r="H188" s="516">
        <f t="shared" ca="1" si="23"/>
        <v>6156.5397417757031</v>
      </c>
      <c r="I188" s="518">
        <f t="shared" ca="1" si="24"/>
        <v>76378.979196429646</v>
      </c>
      <c r="J188" s="530">
        <f t="shared" ca="1" si="26"/>
        <v>1853419.1702494824</v>
      </c>
      <c r="K188" s="436"/>
      <c r="L188" s="436"/>
      <c r="M188" s="436"/>
      <c r="O188" s="422">
        <f t="shared" si="27"/>
        <v>28</v>
      </c>
    </row>
    <row r="189" spans="2:15" ht="17.45" customHeight="1">
      <c r="B189" s="510">
        <v>142</v>
      </c>
      <c r="C189" s="515">
        <f t="shared" ca="1" si="25"/>
        <v>1770883.6513112769</v>
      </c>
      <c r="D189" s="516">
        <f t="shared" ca="1" si="20"/>
        <v>1228385.2466307948</v>
      </c>
      <c r="E189" s="516">
        <f t="shared" ca="1" si="21"/>
        <v>542498.40468048211</v>
      </c>
      <c r="F189" s="516">
        <f t="shared" ca="1" si="22"/>
        <v>226236316.3579278</v>
      </c>
      <c r="G189" s="517">
        <v>49408</v>
      </c>
      <c r="H189" s="516">
        <f t="shared" ca="1" si="23"/>
        <v>6141.926233153974</v>
      </c>
      <c r="I189" s="518">
        <f t="shared" ca="1" si="24"/>
        <v>84361.719091690262</v>
      </c>
      <c r="J189" s="530">
        <f t="shared" ca="1" si="26"/>
        <v>1861387.2966361213</v>
      </c>
      <c r="K189" s="436"/>
      <c r="L189" s="436"/>
      <c r="M189" s="436"/>
      <c r="O189" s="422">
        <f t="shared" si="27"/>
        <v>31</v>
      </c>
    </row>
    <row r="190" spans="2:15" ht="17.45" customHeight="1">
      <c r="B190" s="510">
        <v>143</v>
      </c>
      <c r="C190" s="515">
        <f t="shared" ca="1" si="25"/>
        <v>1770883.6513112769</v>
      </c>
      <c r="D190" s="516">
        <f t="shared" ca="1" si="20"/>
        <v>1225446.7136054423</v>
      </c>
      <c r="E190" s="516">
        <f t="shared" ca="1" si="21"/>
        <v>545436.93770583463</v>
      </c>
      <c r="F190" s="516">
        <f t="shared" ca="1" si="22"/>
        <v>225690879.42022195</v>
      </c>
      <c r="G190" s="517">
        <v>49438</v>
      </c>
      <c r="H190" s="516">
        <f t="shared" ca="1" si="23"/>
        <v>6127.2335680272117</v>
      </c>
      <c r="I190" s="518">
        <f t="shared" ca="1" si="24"/>
        <v>81445.073888853993</v>
      </c>
      <c r="J190" s="530">
        <f t="shared" ca="1" si="26"/>
        <v>1858455.958768158</v>
      </c>
      <c r="K190" s="436"/>
      <c r="L190" s="436"/>
      <c r="M190" s="436"/>
      <c r="O190" s="422">
        <f t="shared" si="27"/>
        <v>30</v>
      </c>
    </row>
    <row r="191" spans="2:15" ht="17.45" customHeight="1">
      <c r="B191" s="510">
        <v>144</v>
      </c>
      <c r="C191" s="515">
        <f t="shared" ca="1" si="25"/>
        <v>1770883.6513112769</v>
      </c>
      <c r="D191" s="516">
        <f t="shared" ca="1" si="20"/>
        <v>1222492.2635262022</v>
      </c>
      <c r="E191" s="516">
        <f t="shared" ca="1" si="21"/>
        <v>548391.38778507477</v>
      </c>
      <c r="F191" s="516">
        <f t="shared" ca="1" si="22"/>
        <v>225142488.03243688</v>
      </c>
      <c r="G191" s="517">
        <v>49469</v>
      </c>
      <c r="H191" s="516">
        <f t="shared" ca="1" si="23"/>
        <v>6112.4613176310113</v>
      </c>
      <c r="I191" s="518">
        <f t="shared" ca="1" si="24"/>
        <v>83957.007144322561</v>
      </c>
      <c r="J191" s="530">
        <f t="shared" ca="1" si="26"/>
        <v>1860953.1197732305</v>
      </c>
      <c r="K191" s="436"/>
      <c r="L191" s="436"/>
      <c r="M191" s="436"/>
      <c r="O191" s="422">
        <f t="shared" si="27"/>
        <v>31</v>
      </c>
    </row>
    <row r="192" spans="2:15" ht="17.45" customHeight="1">
      <c r="B192" s="510">
        <v>145</v>
      </c>
      <c r="C192" s="515">
        <f t="shared" ca="1" si="25"/>
        <v>1770883.6513112769</v>
      </c>
      <c r="D192" s="516">
        <f t="shared" ca="1" si="20"/>
        <v>1219521.8101756999</v>
      </c>
      <c r="E192" s="516">
        <f t="shared" ca="1" si="21"/>
        <v>551361.84113557707</v>
      </c>
      <c r="F192" s="516">
        <f t="shared" ca="1" si="22"/>
        <v>224591126.19130129</v>
      </c>
      <c r="G192" s="517">
        <v>49499</v>
      </c>
      <c r="H192" s="516">
        <f t="shared" ca="1" si="23"/>
        <v>6097.6090508784991</v>
      </c>
      <c r="I192" s="518">
        <f t="shared" ca="1" si="24"/>
        <v>81051.295691677267</v>
      </c>
      <c r="J192" s="530">
        <f t="shared" ca="1" si="26"/>
        <v>1858032.5560538329</v>
      </c>
      <c r="K192" s="436"/>
      <c r="L192" s="436"/>
      <c r="M192" s="436"/>
      <c r="O192" s="422">
        <f t="shared" si="27"/>
        <v>30</v>
      </c>
    </row>
    <row r="193" spans="2:15" ht="17.45" customHeight="1">
      <c r="B193" s="510">
        <v>146</v>
      </c>
      <c r="C193" s="515">
        <f t="shared" ca="1" si="25"/>
        <v>1770883.6513112769</v>
      </c>
      <c r="D193" s="516">
        <f t="shared" ca="1" si="20"/>
        <v>1216535.2668695487</v>
      </c>
      <c r="E193" s="516">
        <f t="shared" ca="1" si="21"/>
        <v>554348.38444172824</v>
      </c>
      <c r="F193" s="516">
        <f t="shared" ca="1" si="22"/>
        <v>224036777.80685955</v>
      </c>
      <c r="G193" s="517">
        <v>49530</v>
      </c>
      <c r="H193" s="516">
        <f t="shared" ca="1" si="23"/>
        <v>6082.6763343477432</v>
      </c>
      <c r="I193" s="518">
        <f t="shared" ca="1" si="24"/>
        <v>83547.898943164066</v>
      </c>
      <c r="J193" s="530">
        <f t="shared" ca="1" si="26"/>
        <v>1860514.2265887889</v>
      </c>
      <c r="K193" s="436"/>
      <c r="L193" s="436"/>
      <c r="M193" s="436"/>
      <c r="O193" s="422">
        <f t="shared" si="27"/>
        <v>31</v>
      </c>
    </row>
    <row r="194" spans="2:15" ht="17.45" customHeight="1">
      <c r="B194" s="510">
        <v>147</v>
      </c>
      <c r="C194" s="515">
        <f t="shared" ca="1" si="25"/>
        <v>1770883.6513112769</v>
      </c>
      <c r="D194" s="516">
        <f t="shared" ca="1" si="20"/>
        <v>1213532.5464538226</v>
      </c>
      <c r="E194" s="516">
        <f t="shared" ca="1" si="21"/>
        <v>557351.10485745431</v>
      </c>
      <c r="F194" s="516">
        <f t="shared" ca="1" si="22"/>
        <v>223479426.70200211</v>
      </c>
      <c r="G194" s="517">
        <v>49561</v>
      </c>
      <c r="H194" s="516">
        <f t="shared" ca="1" si="23"/>
        <v>6067.6627322691129</v>
      </c>
      <c r="I194" s="518">
        <f t="shared" ca="1" si="24"/>
        <v>83341.681344151744</v>
      </c>
      <c r="J194" s="530">
        <f t="shared" ca="1" si="26"/>
        <v>1860292.9953876978</v>
      </c>
      <c r="K194" s="436"/>
      <c r="L194" s="436"/>
      <c r="M194" s="436"/>
      <c r="O194" s="422">
        <f t="shared" si="27"/>
        <v>31</v>
      </c>
    </row>
    <row r="195" spans="2:15" ht="17.45" customHeight="1">
      <c r="B195" s="510">
        <v>148</v>
      </c>
      <c r="C195" s="515">
        <f t="shared" ca="1" si="25"/>
        <v>1770883.6513112769</v>
      </c>
      <c r="D195" s="516">
        <f t="shared" ca="1" si="20"/>
        <v>1210513.5613025115</v>
      </c>
      <c r="E195" s="516">
        <f t="shared" ca="1" si="21"/>
        <v>560370.09000876546</v>
      </c>
      <c r="F195" s="516">
        <f t="shared" ca="1" si="22"/>
        <v>222919056.61199334</v>
      </c>
      <c r="G195" s="517">
        <v>49591</v>
      </c>
      <c r="H195" s="516">
        <f t="shared" ca="1" si="23"/>
        <v>6052.5678065125576</v>
      </c>
      <c r="I195" s="518">
        <f t="shared" ca="1" si="24"/>
        <v>80452.593612720753</v>
      </c>
      <c r="J195" s="530">
        <f t="shared" ca="1" si="26"/>
        <v>1857388.8127305103</v>
      </c>
      <c r="K195" s="436"/>
      <c r="L195" s="436"/>
      <c r="M195" s="436"/>
      <c r="O195" s="422">
        <f t="shared" si="27"/>
        <v>30</v>
      </c>
    </row>
    <row r="196" spans="2:15" ht="17.45" customHeight="1">
      <c r="B196" s="510">
        <v>149</v>
      </c>
      <c r="C196" s="515">
        <f t="shared" ca="1" si="25"/>
        <v>1770883.6513112769</v>
      </c>
      <c r="D196" s="516">
        <f t="shared" ca="1" si="20"/>
        <v>1207478.223314964</v>
      </c>
      <c r="E196" s="516">
        <f t="shared" ca="1" si="21"/>
        <v>563405.42799631297</v>
      </c>
      <c r="F196" s="516">
        <f t="shared" ca="1" si="22"/>
        <v>222355651.18399704</v>
      </c>
      <c r="G196" s="517">
        <v>49622</v>
      </c>
      <c r="H196" s="516">
        <f t="shared" ca="1" si="23"/>
        <v>6037.3911165748195</v>
      </c>
      <c r="I196" s="518">
        <f t="shared" ca="1" si="24"/>
        <v>82925.889059661524</v>
      </c>
      <c r="J196" s="530">
        <f t="shared" ca="1" si="26"/>
        <v>1859846.9314875132</v>
      </c>
      <c r="K196" s="436"/>
      <c r="L196" s="436"/>
      <c r="M196" s="436"/>
      <c r="O196" s="422">
        <f t="shared" si="27"/>
        <v>31</v>
      </c>
    </row>
    <row r="197" spans="2:15" ht="17.45" customHeight="1">
      <c r="B197" s="510">
        <v>150</v>
      </c>
      <c r="C197" s="515">
        <f t="shared" ca="1" si="25"/>
        <v>1770883.6513112769</v>
      </c>
      <c r="D197" s="516">
        <f t="shared" ca="1" si="20"/>
        <v>1204426.4439133173</v>
      </c>
      <c r="E197" s="516">
        <f t="shared" ca="1" si="21"/>
        <v>566457.20739795966</v>
      </c>
      <c r="F197" s="516">
        <f t="shared" ca="1" si="22"/>
        <v>221789193.97659907</v>
      </c>
      <c r="G197" s="517">
        <v>49652</v>
      </c>
      <c r="H197" s="516">
        <f t="shared" ca="1" si="23"/>
        <v>6022.1322195665862</v>
      </c>
      <c r="I197" s="518">
        <f t="shared" ca="1" si="24"/>
        <v>80048.034426238912</v>
      </c>
      <c r="J197" s="530">
        <f t="shared" ca="1" si="26"/>
        <v>1856953.8179570823</v>
      </c>
      <c r="K197" s="436"/>
      <c r="L197" s="436"/>
      <c r="M197" s="436"/>
      <c r="O197" s="422">
        <f t="shared" si="27"/>
        <v>30</v>
      </c>
    </row>
    <row r="198" spans="2:15" ht="17.45" customHeight="1">
      <c r="B198" s="510">
        <v>151</v>
      </c>
      <c r="C198" s="515">
        <f t="shared" ca="1" si="25"/>
        <v>1770883.6513112769</v>
      </c>
      <c r="D198" s="516">
        <f t="shared" ca="1" si="20"/>
        <v>1201358.1340399117</v>
      </c>
      <c r="E198" s="516">
        <f t="shared" ca="1" si="21"/>
        <v>569525.51727136527</v>
      </c>
      <c r="F198" s="516">
        <f t="shared" ca="1" si="22"/>
        <v>221219668.4593277</v>
      </c>
      <c r="G198" s="517">
        <v>49683</v>
      </c>
      <c r="H198" s="516">
        <f t="shared" ca="1" si="23"/>
        <v>6006.790670199558</v>
      </c>
      <c r="I198" s="518">
        <f t="shared" ca="1" si="24"/>
        <v>82505.580159294841</v>
      </c>
      <c r="J198" s="530">
        <f t="shared" ca="1" si="26"/>
        <v>1859396.0221407714</v>
      </c>
      <c r="K198" s="436"/>
      <c r="L198" s="436"/>
      <c r="M198" s="436"/>
      <c r="O198" s="422">
        <f t="shared" si="27"/>
        <v>31</v>
      </c>
    </row>
    <row r="199" spans="2:15" ht="17.45" customHeight="1">
      <c r="B199" s="510">
        <v>152</v>
      </c>
      <c r="C199" s="515">
        <f t="shared" ca="1" si="25"/>
        <v>1770883.6513112769</v>
      </c>
      <c r="D199" s="516">
        <f t="shared" ca="1" si="20"/>
        <v>1198273.2041546917</v>
      </c>
      <c r="E199" s="516">
        <f t="shared" ca="1" si="21"/>
        <v>572610.44715658529</v>
      </c>
      <c r="F199" s="516">
        <f t="shared" ca="1" si="22"/>
        <v>220647058.01217112</v>
      </c>
      <c r="G199" s="517">
        <v>49714</v>
      </c>
      <c r="H199" s="516">
        <f t="shared" ca="1" si="23"/>
        <v>5991.3660207734583</v>
      </c>
      <c r="I199" s="518">
        <f t="shared" ca="1" si="24"/>
        <v>82293.716666869892</v>
      </c>
      <c r="J199" s="530">
        <f t="shared" ca="1" si="26"/>
        <v>1859168.7339989203</v>
      </c>
      <c r="K199" s="436"/>
      <c r="L199" s="436"/>
      <c r="M199" s="436"/>
      <c r="O199" s="422">
        <f t="shared" si="27"/>
        <v>31</v>
      </c>
    </row>
    <row r="200" spans="2:15" ht="17.45" customHeight="1">
      <c r="B200" s="510">
        <v>153</v>
      </c>
      <c r="C200" s="515">
        <f t="shared" ca="1" si="25"/>
        <v>1770883.6513112769</v>
      </c>
      <c r="D200" s="516">
        <f t="shared" ca="1" si="20"/>
        <v>1195171.5642325936</v>
      </c>
      <c r="E200" s="516">
        <f t="shared" ca="1" si="21"/>
        <v>575712.08707868331</v>
      </c>
      <c r="F200" s="516">
        <f t="shared" ca="1" si="22"/>
        <v>220071345.92509243</v>
      </c>
      <c r="G200" s="517">
        <v>49743</v>
      </c>
      <c r="H200" s="516">
        <f t="shared" ca="1" si="23"/>
        <v>5975.8578211629683</v>
      </c>
      <c r="I200" s="518">
        <f t="shared" ca="1" si="24"/>
        <v>76785.176188235549</v>
      </c>
      <c r="J200" s="530">
        <f t="shared" ca="1" si="26"/>
        <v>1853644.6853206756</v>
      </c>
      <c r="K200" s="436"/>
      <c r="L200" s="436"/>
      <c r="M200" s="436"/>
      <c r="O200" s="422">
        <f t="shared" si="27"/>
        <v>29</v>
      </c>
    </row>
    <row r="201" spans="2:15" ht="17.45" customHeight="1">
      <c r="B201" s="510">
        <v>154</v>
      </c>
      <c r="C201" s="515">
        <f t="shared" ca="1" si="25"/>
        <v>1770883.6513112769</v>
      </c>
      <c r="D201" s="516">
        <f t="shared" ca="1" si="20"/>
        <v>1192053.1237609175</v>
      </c>
      <c r="E201" s="516">
        <f t="shared" ca="1" si="21"/>
        <v>578830.52755035949</v>
      </c>
      <c r="F201" s="516">
        <f t="shared" ca="1" si="22"/>
        <v>219492515.39754206</v>
      </c>
      <c r="G201" s="517">
        <v>49774</v>
      </c>
      <c r="H201" s="516">
        <f t="shared" ca="1" si="23"/>
        <v>5960.2656188045876</v>
      </c>
      <c r="I201" s="518">
        <f t="shared" ca="1" si="24"/>
        <v>81866.540684134379</v>
      </c>
      <c r="J201" s="530">
        <f t="shared" ca="1" si="26"/>
        <v>1858710.457614216</v>
      </c>
      <c r="K201" s="436"/>
      <c r="L201" s="436"/>
      <c r="M201" s="436"/>
      <c r="O201" s="422">
        <f t="shared" si="27"/>
        <v>31</v>
      </c>
    </row>
    <row r="202" spans="2:15" ht="17.45" customHeight="1">
      <c r="B202" s="510">
        <v>155</v>
      </c>
      <c r="C202" s="515">
        <f t="shared" ca="1" si="25"/>
        <v>1770883.6513112769</v>
      </c>
      <c r="D202" s="516">
        <f t="shared" ca="1" si="20"/>
        <v>1188917.7917366861</v>
      </c>
      <c r="E202" s="516">
        <f t="shared" ca="1" si="21"/>
        <v>581965.85957459081</v>
      </c>
      <c r="F202" s="516">
        <f t="shared" ca="1" si="22"/>
        <v>218910549.53796747</v>
      </c>
      <c r="G202" s="517">
        <v>49804</v>
      </c>
      <c r="H202" s="516">
        <f t="shared" ca="1" si="23"/>
        <v>5944.588958683431</v>
      </c>
      <c r="I202" s="518">
        <f t="shared" ca="1" si="24"/>
        <v>79017.30554311513</v>
      </c>
      <c r="J202" s="530">
        <f t="shared" ca="1" si="26"/>
        <v>1855845.5458130755</v>
      </c>
      <c r="K202" s="436"/>
      <c r="L202" s="436"/>
      <c r="M202" s="436"/>
      <c r="O202" s="422">
        <f t="shared" si="27"/>
        <v>30</v>
      </c>
    </row>
    <row r="203" spans="2:15" ht="17.45" customHeight="1">
      <c r="B203" s="510">
        <v>156</v>
      </c>
      <c r="C203" s="515">
        <f t="shared" ca="1" si="25"/>
        <v>1770883.6513112769</v>
      </c>
      <c r="D203" s="516">
        <f t="shared" ca="1" si="20"/>
        <v>1185765.4766639904</v>
      </c>
      <c r="E203" s="516">
        <f t="shared" ca="1" si="21"/>
        <v>585118.17464728653</v>
      </c>
      <c r="F203" s="516">
        <f t="shared" ca="1" si="22"/>
        <v>218325431.36332017</v>
      </c>
      <c r="G203" s="517">
        <v>49835</v>
      </c>
      <c r="H203" s="516">
        <f t="shared" ca="1" si="23"/>
        <v>5928.8273833199519</v>
      </c>
      <c r="I203" s="518">
        <f t="shared" ca="1" si="24"/>
        <v>81434.724428123896</v>
      </c>
      <c r="J203" s="530">
        <f t="shared" ca="1" si="26"/>
        <v>1858247.2031227206</v>
      </c>
      <c r="K203" s="436"/>
      <c r="L203" s="436"/>
      <c r="M203" s="436"/>
      <c r="O203" s="422">
        <f t="shared" si="27"/>
        <v>31</v>
      </c>
    </row>
    <row r="204" spans="2:15" ht="17.45" customHeight="1">
      <c r="B204" s="510">
        <v>157</v>
      </c>
      <c r="C204" s="515">
        <f t="shared" ca="1" si="25"/>
        <v>1770883.6513112769</v>
      </c>
      <c r="D204" s="516">
        <f t="shared" ca="1" si="20"/>
        <v>1182596.0865513177</v>
      </c>
      <c r="E204" s="516">
        <f t="shared" ca="1" si="21"/>
        <v>588287.56475995923</v>
      </c>
      <c r="F204" s="516">
        <f t="shared" ca="1" si="22"/>
        <v>217737143.7985602</v>
      </c>
      <c r="G204" s="517">
        <v>49865</v>
      </c>
      <c r="H204" s="516">
        <f t="shared" ca="1" si="23"/>
        <v>5912.9804327565889</v>
      </c>
      <c r="I204" s="518">
        <f t="shared" ca="1" si="24"/>
        <v>78597.155290795257</v>
      </c>
      <c r="J204" s="530">
        <f t="shared" ca="1" si="26"/>
        <v>1855393.7870348287</v>
      </c>
      <c r="K204" s="436"/>
      <c r="L204" s="436"/>
      <c r="M204" s="436"/>
      <c r="O204" s="422">
        <f t="shared" si="27"/>
        <v>30</v>
      </c>
    </row>
    <row r="205" spans="2:15" ht="17.45" customHeight="1">
      <c r="B205" s="510">
        <v>158</v>
      </c>
      <c r="C205" s="515">
        <f t="shared" ca="1" si="25"/>
        <v>1770883.6513112769</v>
      </c>
      <c r="D205" s="516">
        <f t="shared" ca="1" si="20"/>
        <v>1179409.5289088679</v>
      </c>
      <c r="E205" s="516">
        <f t="shared" ca="1" si="21"/>
        <v>591474.12240240909</v>
      </c>
      <c r="F205" s="516">
        <f t="shared" ca="1" si="22"/>
        <v>217145669.6761578</v>
      </c>
      <c r="G205" s="517">
        <v>49896</v>
      </c>
      <c r="H205" s="516">
        <f t="shared" ca="1" si="23"/>
        <v>5897.0476445443392</v>
      </c>
      <c r="I205" s="518">
        <f t="shared" ca="1" si="24"/>
        <v>80998.217493064381</v>
      </c>
      <c r="J205" s="530">
        <f t="shared" ca="1" si="26"/>
        <v>1857778.9164488858</v>
      </c>
      <c r="K205" s="436"/>
      <c r="L205" s="436"/>
      <c r="M205" s="436"/>
      <c r="O205" s="422">
        <f t="shared" si="27"/>
        <v>31</v>
      </c>
    </row>
    <row r="206" spans="2:15" ht="17.45" customHeight="1">
      <c r="B206" s="510">
        <v>159</v>
      </c>
      <c r="C206" s="515">
        <f t="shared" ca="1" si="25"/>
        <v>1770883.6513112769</v>
      </c>
      <c r="D206" s="516">
        <f t="shared" ca="1" si="20"/>
        <v>1176205.7107458548</v>
      </c>
      <c r="E206" s="516">
        <f t="shared" ca="1" si="21"/>
        <v>594677.94056542218</v>
      </c>
      <c r="F206" s="516">
        <f t="shared" ca="1" si="22"/>
        <v>216550991.73559237</v>
      </c>
      <c r="G206" s="517">
        <v>49927</v>
      </c>
      <c r="H206" s="516">
        <f t="shared" ca="1" si="23"/>
        <v>5881.0285537292739</v>
      </c>
      <c r="I206" s="518">
        <f t="shared" ca="1" si="24"/>
        <v>80778.189119530696</v>
      </c>
      <c r="J206" s="530">
        <f t="shared" ca="1" si="26"/>
        <v>1857542.8689845367</v>
      </c>
      <c r="K206" s="436"/>
      <c r="L206" s="436"/>
      <c r="M206" s="436"/>
      <c r="O206" s="422">
        <f t="shared" si="27"/>
        <v>31</v>
      </c>
    </row>
    <row r="207" spans="2:15" ht="17.45" customHeight="1">
      <c r="B207" s="510">
        <v>160</v>
      </c>
      <c r="C207" s="515">
        <f t="shared" ca="1" si="25"/>
        <v>1770883.6513112769</v>
      </c>
      <c r="D207" s="516">
        <f t="shared" ca="1" si="20"/>
        <v>1172984.5385677919</v>
      </c>
      <c r="E207" s="516">
        <f t="shared" ca="1" si="21"/>
        <v>597899.11274348502</v>
      </c>
      <c r="F207" s="516">
        <f t="shared" ca="1" si="22"/>
        <v>215953092.62284887</v>
      </c>
      <c r="G207" s="517">
        <v>49957</v>
      </c>
      <c r="H207" s="516">
        <f t="shared" ca="1" si="23"/>
        <v>5864.9226928389598</v>
      </c>
      <c r="I207" s="518">
        <f t="shared" ca="1" si="24"/>
        <v>77958.357024813246</v>
      </c>
      <c r="J207" s="530">
        <f t="shared" ca="1" si="26"/>
        <v>1854706.9310289293</v>
      </c>
      <c r="K207" s="436"/>
      <c r="L207" s="436"/>
      <c r="M207" s="436"/>
      <c r="O207" s="422">
        <f t="shared" si="27"/>
        <v>30</v>
      </c>
    </row>
    <row r="208" spans="2:15" ht="17.45" customHeight="1">
      <c r="B208" s="510">
        <v>161</v>
      </c>
      <c r="C208" s="515">
        <f t="shared" ca="1" si="25"/>
        <v>1770883.6513112769</v>
      </c>
      <c r="D208" s="516">
        <f t="shared" ca="1" si="20"/>
        <v>1169745.9183737647</v>
      </c>
      <c r="E208" s="516">
        <f t="shared" ca="1" si="21"/>
        <v>601137.73293751222</v>
      </c>
      <c r="F208" s="516">
        <f t="shared" ca="1" si="22"/>
        <v>215351954.88991135</v>
      </c>
      <c r="G208" s="517">
        <v>49988</v>
      </c>
      <c r="H208" s="516">
        <f t="shared" ca="1" si="23"/>
        <v>5848.7295918688233</v>
      </c>
      <c r="I208" s="518">
        <f t="shared" ca="1" si="24"/>
        <v>80334.550455699777</v>
      </c>
      <c r="J208" s="530">
        <f t="shared" ca="1" si="26"/>
        <v>1857066.9313588454</v>
      </c>
      <c r="K208" s="436"/>
      <c r="L208" s="436"/>
      <c r="M208" s="436"/>
      <c r="O208" s="422">
        <f t="shared" si="27"/>
        <v>31</v>
      </c>
    </row>
    <row r="209" spans="2:15" ht="17.45" customHeight="1">
      <c r="B209" s="510">
        <v>162</v>
      </c>
      <c r="C209" s="515">
        <f t="shared" ca="1" si="25"/>
        <v>1770883.6513112769</v>
      </c>
      <c r="D209" s="516">
        <f t="shared" ca="1" si="20"/>
        <v>1166489.7556536866</v>
      </c>
      <c r="E209" s="516">
        <f t="shared" ca="1" si="21"/>
        <v>604393.89565759036</v>
      </c>
      <c r="F209" s="516">
        <f t="shared" ca="1" si="22"/>
        <v>214747560.99425375</v>
      </c>
      <c r="G209" s="517">
        <v>50018</v>
      </c>
      <c r="H209" s="516">
        <f t="shared" ca="1" si="23"/>
        <v>5832.4487782684328</v>
      </c>
      <c r="I209" s="518">
        <f t="shared" ca="1" si="24"/>
        <v>77526.70376036808</v>
      </c>
      <c r="J209" s="530">
        <f t="shared" ca="1" si="26"/>
        <v>1854242.8038499134</v>
      </c>
      <c r="K209" s="436"/>
      <c r="L209" s="436"/>
      <c r="M209" s="436"/>
      <c r="O209" s="422">
        <f t="shared" si="27"/>
        <v>30</v>
      </c>
    </row>
    <row r="210" spans="2:15" ht="17.45" customHeight="1">
      <c r="B210" s="510">
        <v>163</v>
      </c>
      <c r="C210" s="515">
        <f t="shared" ca="1" si="25"/>
        <v>1770883.6513112769</v>
      </c>
      <c r="D210" s="516">
        <f t="shared" ca="1" si="20"/>
        <v>1163215.9553855413</v>
      </c>
      <c r="E210" s="516">
        <f t="shared" ca="1" si="21"/>
        <v>607667.69592573564</v>
      </c>
      <c r="F210" s="516">
        <f t="shared" ca="1" si="22"/>
        <v>214139893.29832801</v>
      </c>
      <c r="G210" s="517">
        <v>50049</v>
      </c>
      <c r="H210" s="516">
        <f t="shared" ca="1" si="23"/>
        <v>5816.0797769277069</v>
      </c>
      <c r="I210" s="518">
        <f t="shared" ca="1" si="24"/>
        <v>79886.092689862387</v>
      </c>
      <c r="J210" s="530">
        <f t="shared" ca="1" si="26"/>
        <v>1856585.823778067</v>
      </c>
      <c r="K210" s="436"/>
      <c r="L210" s="436"/>
      <c r="M210" s="436"/>
      <c r="O210" s="422">
        <f t="shared" si="27"/>
        <v>31</v>
      </c>
    </row>
    <row r="211" spans="2:15" ht="17.45" customHeight="1">
      <c r="B211" s="510">
        <v>164</v>
      </c>
      <c r="C211" s="515">
        <f t="shared" ca="1" si="25"/>
        <v>1770883.6513112769</v>
      </c>
      <c r="D211" s="516">
        <f t="shared" ca="1" si="20"/>
        <v>1159924.42203261</v>
      </c>
      <c r="E211" s="516">
        <f t="shared" ca="1" si="21"/>
        <v>610959.2292786669</v>
      </c>
      <c r="F211" s="516">
        <f t="shared" ca="1" si="22"/>
        <v>213528934.06904936</v>
      </c>
      <c r="G211" s="517">
        <v>50080</v>
      </c>
      <c r="H211" s="516">
        <f t="shared" ca="1" si="23"/>
        <v>5799.6221101630499</v>
      </c>
      <c r="I211" s="518">
        <f t="shared" ca="1" si="24"/>
        <v>79660.040306978</v>
      </c>
      <c r="J211" s="530">
        <f t="shared" ca="1" si="26"/>
        <v>1856343.313728418</v>
      </c>
      <c r="K211" s="436"/>
      <c r="L211" s="436"/>
      <c r="M211" s="436"/>
      <c r="O211" s="422">
        <f t="shared" si="27"/>
        <v>31</v>
      </c>
    </row>
    <row r="212" spans="2:15" ht="17.45" customHeight="1">
      <c r="B212" s="510">
        <v>165</v>
      </c>
      <c r="C212" s="515">
        <f t="shared" ca="1" si="25"/>
        <v>1770883.6513112769</v>
      </c>
      <c r="D212" s="516">
        <f t="shared" ca="1" si="20"/>
        <v>1156615.0595406841</v>
      </c>
      <c r="E212" s="516">
        <f t="shared" ca="1" si="21"/>
        <v>614268.59177059284</v>
      </c>
      <c r="F212" s="516">
        <f t="shared" ca="1" si="22"/>
        <v>212914665.47727877</v>
      </c>
      <c r="G212" s="517">
        <v>50108</v>
      </c>
      <c r="H212" s="516">
        <f t="shared" ca="1" si="23"/>
        <v>5783.0752977034208</v>
      </c>
      <c r="I212" s="518">
        <f t="shared" ca="1" si="24"/>
        <v>71745.721847200577</v>
      </c>
      <c r="J212" s="530">
        <f t="shared" ca="1" si="26"/>
        <v>1848412.448456181</v>
      </c>
      <c r="K212" s="436"/>
      <c r="L212" s="436"/>
      <c r="M212" s="436"/>
      <c r="O212" s="422">
        <f t="shared" si="27"/>
        <v>28</v>
      </c>
    </row>
    <row r="213" spans="2:15" ht="17.45" customHeight="1">
      <c r="B213" s="510">
        <v>166</v>
      </c>
      <c r="C213" s="515">
        <f t="shared" ca="1" si="25"/>
        <v>1770883.6513112769</v>
      </c>
      <c r="D213" s="516">
        <f t="shared" ca="1" si="20"/>
        <v>1153287.77133526</v>
      </c>
      <c r="E213" s="516">
        <f t="shared" ca="1" si="21"/>
        <v>617595.87997601693</v>
      </c>
      <c r="F213" s="516">
        <f t="shared" ca="1" si="22"/>
        <v>212297069.59730276</v>
      </c>
      <c r="G213" s="517">
        <v>50139</v>
      </c>
      <c r="H213" s="516">
        <f t="shared" ca="1" si="23"/>
        <v>5766.4388566763</v>
      </c>
      <c r="I213" s="518">
        <f t="shared" ca="1" si="24"/>
        <v>79204.255557547687</v>
      </c>
      <c r="J213" s="530">
        <f t="shared" ca="1" si="26"/>
        <v>1855854.345725501</v>
      </c>
      <c r="K213" s="436"/>
      <c r="L213" s="436"/>
      <c r="M213" s="436"/>
      <c r="O213" s="422">
        <f t="shared" si="27"/>
        <v>31</v>
      </c>
    </row>
    <row r="214" spans="2:15" ht="17.45" customHeight="1">
      <c r="B214" s="510">
        <v>167</v>
      </c>
      <c r="C214" s="515">
        <f t="shared" ca="1" si="25"/>
        <v>1770883.6513112769</v>
      </c>
      <c r="D214" s="516">
        <f t="shared" ca="1" si="20"/>
        <v>1149942.4603187235</v>
      </c>
      <c r="E214" s="516">
        <f t="shared" ca="1" si="21"/>
        <v>620941.19099255349</v>
      </c>
      <c r="F214" s="516">
        <f t="shared" ca="1" si="22"/>
        <v>211676128.4063102</v>
      </c>
      <c r="G214" s="517">
        <v>50169</v>
      </c>
      <c r="H214" s="516">
        <f t="shared" ca="1" si="23"/>
        <v>5749.7123015936177</v>
      </c>
      <c r="I214" s="518">
        <f t="shared" ca="1" si="24"/>
        <v>76426.945055028977</v>
      </c>
      <c r="J214" s="530">
        <f t="shared" ca="1" si="26"/>
        <v>1853060.3086678993</v>
      </c>
      <c r="K214" s="436"/>
      <c r="L214" s="436"/>
      <c r="M214" s="436"/>
      <c r="O214" s="422">
        <f t="shared" si="27"/>
        <v>30</v>
      </c>
    </row>
    <row r="215" spans="2:15" ht="17.45" customHeight="1">
      <c r="B215" s="510">
        <v>168</v>
      </c>
      <c r="C215" s="515">
        <f t="shared" ca="1" si="25"/>
        <v>1770883.6513112769</v>
      </c>
      <c r="D215" s="516">
        <f t="shared" ca="1" si="20"/>
        <v>1146579.0288675136</v>
      </c>
      <c r="E215" s="516">
        <f t="shared" ca="1" si="21"/>
        <v>624304.62244376331</v>
      </c>
      <c r="F215" s="516">
        <f t="shared" ca="1" si="22"/>
        <v>211051823.78386644</v>
      </c>
      <c r="G215" s="517">
        <v>50200</v>
      </c>
      <c r="H215" s="516">
        <f t="shared" ca="1" si="23"/>
        <v>5732.8951443375681</v>
      </c>
      <c r="I215" s="518">
        <f t="shared" ca="1" si="24"/>
        <v>78743.519767147387</v>
      </c>
      <c r="J215" s="530">
        <f t="shared" ca="1" si="26"/>
        <v>1855360.066222762</v>
      </c>
      <c r="K215" s="436"/>
      <c r="L215" s="436"/>
      <c r="M215" s="436"/>
      <c r="O215" s="422">
        <f t="shared" si="27"/>
        <v>31</v>
      </c>
    </row>
    <row r="216" spans="2:15" ht="17.45" customHeight="1">
      <c r="B216" s="510">
        <v>169</v>
      </c>
      <c r="C216" s="515">
        <f t="shared" ca="1" si="25"/>
        <v>1770883.6513112769</v>
      </c>
      <c r="D216" s="516">
        <f t="shared" ca="1" si="20"/>
        <v>1143197.3788292767</v>
      </c>
      <c r="E216" s="516">
        <f t="shared" ca="1" si="21"/>
        <v>627686.27248200029</v>
      </c>
      <c r="F216" s="516">
        <f t="shared" ca="1" si="22"/>
        <v>210424137.51138443</v>
      </c>
      <c r="G216" s="517">
        <v>50230</v>
      </c>
      <c r="H216" s="516">
        <f t="shared" ca="1" si="23"/>
        <v>5715.9868941463828</v>
      </c>
      <c r="I216" s="518">
        <f t="shared" ca="1" si="24"/>
        <v>75978.6565621919</v>
      </c>
      <c r="J216" s="530">
        <f t="shared" ca="1" si="26"/>
        <v>1852578.2947676152</v>
      </c>
      <c r="K216" s="436"/>
      <c r="L216" s="436"/>
      <c r="M216" s="436"/>
      <c r="O216" s="422">
        <f t="shared" si="27"/>
        <v>30</v>
      </c>
    </row>
    <row r="217" spans="2:15" ht="17.45" customHeight="1">
      <c r="B217" s="510">
        <v>170</v>
      </c>
      <c r="C217" s="515">
        <f t="shared" ca="1" si="25"/>
        <v>1770883.6513112769</v>
      </c>
      <c r="D217" s="516">
        <f t="shared" ca="1" si="20"/>
        <v>1139797.4115199989</v>
      </c>
      <c r="E217" s="516">
        <f t="shared" ca="1" si="21"/>
        <v>631086.23979127803</v>
      </c>
      <c r="F217" s="516">
        <f t="shared" ca="1" si="22"/>
        <v>209793051.27159315</v>
      </c>
      <c r="G217" s="517">
        <v>50261</v>
      </c>
      <c r="H217" s="516">
        <f t="shared" ca="1" si="23"/>
        <v>5698.9870575999948</v>
      </c>
      <c r="I217" s="518">
        <f t="shared" ca="1" si="24"/>
        <v>78277.779154235002</v>
      </c>
      <c r="J217" s="530">
        <f t="shared" ca="1" si="26"/>
        <v>1854860.4175231119</v>
      </c>
      <c r="K217" s="436"/>
      <c r="L217" s="436"/>
      <c r="M217" s="436"/>
      <c r="O217" s="422">
        <f t="shared" si="27"/>
        <v>31</v>
      </c>
    </row>
    <row r="218" spans="2:15" ht="17.45" customHeight="1">
      <c r="B218" s="510">
        <v>171</v>
      </c>
      <c r="C218" s="515">
        <f t="shared" ca="1" si="25"/>
        <v>1770883.6513112769</v>
      </c>
      <c r="D218" s="516">
        <f t="shared" ca="1" si="20"/>
        <v>1136379.0277211296</v>
      </c>
      <c r="E218" s="516">
        <f t="shared" ca="1" si="21"/>
        <v>634504.62359014736</v>
      </c>
      <c r="F218" s="516">
        <f t="shared" ca="1" si="22"/>
        <v>209158546.64800301</v>
      </c>
      <c r="G218" s="517">
        <v>50292</v>
      </c>
      <c r="H218" s="516">
        <f t="shared" ca="1" si="23"/>
        <v>5681.8951386056478</v>
      </c>
      <c r="I218" s="518">
        <f t="shared" ca="1" si="24"/>
        <v>78043.015073032657</v>
      </c>
      <c r="J218" s="530">
        <f t="shared" ca="1" si="26"/>
        <v>1854608.5615229153</v>
      </c>
      <c r="K218" s="436"/>
      <c r="L218" s="436"/>
      <c r="M218" s="436"/>
      <c r="O218" s="422">
        <f t="shared" si="27"/>
        <v>31</v>
      </c>
    </row>
    <row r="219" spans="2:15" ht="17.45" customHeight="1">
      <c r="B219" s="510">
        <v>172</v>
      </c>
      <c r="C219" s="515">
        <f t="shared" ca="1" si="25"/>
        <v>1770883.6513112769</v>
      </c>
      <c r="D219" s="516">
        <f t="shared" ca="1" si="20"/>
        <v>1132942.127676683</v>
      </c>
      <c r="E219" s="516">
        <f t="shared" ca="1" si="21"/>
        <v>637941.52363459393</v>
      </c>
      <c r="F219" s="516">
        <f t="shared" ca="1" si="22"/>
        <v>208520605.12436843</v>
      </c>
      <c r="G219" s="517">
        <v>50322</v>
      </c>
      <c r="H219" s="516">
        <f t="shared" ca="1" si="23"/>
        <v>5664.7106383834152</v>
      </c>
      <c r="I219" s="518">
        <f t="shared" ca="1" si="24"/>
        <v>75297.076793281085</v>
      </c>
      <c r="J219" s="530">
        <f t="shared" ca="1" si="26"/>
        <v>1851845.4387429415</v>
      </c>
      <c r="K219" s="436"/>
      <c r="L219" s="436"/>
      <c r="M219" s="436"/>
      <c r="O219" s="422">
        <f t="shared" si="27"/>
        <v>30</v>
      </c>
    </row>
    <row r="220" spans="2:15" ht="17.45" customHeight="1">
      <c r="B220" s="510">
        <v>173</v>
      </c>
      <c r="C220" s="515">
        <f t="shared" ca="1" si="25"/>
        <v>1770883.6513112769</v>
      </c>
      <c r="D220" s="516">
        <f t="shared" ca="1" si="20"/>
        <v>1129486.611090329</v>
      </c>
      <c r="E220" s="516">
        <f t="shared" ca="1" si="21"/>
        <v>641397.04022094794</v>
      </c>
      <c r="F220" s="516">
        <f t="shared" ca="1" si="22"/>
        <v>207879208.08414748</v>
      </c>
      <c r="G220" s="517">
        <v>50353</v>
      </c>
      <c r="H220" s="516">
        <f t="shared" ca="1" si="23"/>
        <v>5647.4330554516455</v>
      </c>
      <c r="I220" s="518">
        <f t="shared" ca="1" si="24"/>
        <v>77569.665106265049</v>
      </c>
      <c r="J220" s="530">
        <f t="shared" ca="1" si="26"/>
        <v>1854100.7494729937</v>
      </c>
      <c r="K220" s="436"/>
      <c r="L220" s="436"/>
      <c r="M220" s="436"/>
      <c r="O220" s="422">
        <f t="shared" si="27"/>
        <v>31</v>
      </c>
    </row>
    <row r="221" spans="2:15" ht="17.45" customHeight="1">
      <c r="B221" s="510">
        <v>174</v>
      </c>
      <c r="C221" s="515">
        <f t="shared" ca="1" si="25"/>
        <v>1770883.6513112769</v>
      </c>
      <c r="D221" s="516">
        <f t="shared" ca="1" si="20"/>
        <v>1126012.3771224655</v>
      </c>
      <c r="E221" s="516">
        <f t="shared" ca="1" si="21"/>
        <v>644871.27418881143</v>
      </c>
      <c r="F221" s="516">
        <f t="shared" ca="1" si="22"/>
        <v>207234336.80995867</v>
      </c>
      <c r="G221" s="517">
        <v>50383</v>
      </c>
      <c r="H221" s="516">
        <f t="shared" ca="1" si="23"/>
        <v>5630.0618856123274</v>
      </c>
      <c r="I221" s="518">
        <f t="shared" ca="1" si="24"/>
        <v>74836.514910293088</v>
      </c>
      <c r="J221" s="530">
        <f t="shared" ca="1" si="26"/>
        <v>1851350.2281071823</v>
      </c>
      <c r="K221" s="436"/>
      <c r="L221" s="436"/>
      <c r="M221" s="436"/>
      <c r="O221" s="422">
        <f t="shared" si="27"/>
        <v>30</v>
      </c>
    </row>
    <row r="222" spans="2:15" ht="17.45" customHeight="1">
      <c r="B222" s="510">
        <v>175</v>
      </c>
      <c r="C222" s="515">
        <f t="shared" ca="1" si="25"/>
        <v>1770883.6513112769</v>
      </c>
      <c r="D222" s="516">
        <f t="shared" ca="1" si="20"/>
        <v>1122519.3243872761</v>
      </c>
      <c r="E222" s="516">
        <f t="shared" ca="1" si="21"/>
        <v>648364.32692400087</v>
      </c>
      <c r="F222" s="516">
        <f t="shared" ca="1" si="22"/>
        <v>206585972.48303467</v>
      </c>
      <c r="G222" s="517">
        <v>50414</v>
      </c>
      <c r="H222" s="516">
        <f t="shared" ca="1" si="23"/>
        <v>5612.59662193638</v>
      </c>
      <c r="I222" s="518">
        <f t="shared" ca="1" si="24"/>
        <v>77091.173293304615</v>
      </c>
      <c r="J222" s="530">
        <f t="shared" ca="1" si="26"/>
        <v>1853587.421226518</v>
      </c>
      <c r="K222" s="436"/>
      <c r="L222" s="436"/>
      <c r="M222" s="436"/>
      <c r="O222" s="422">
        <f t="shared" si="27"/>
        <v>31</v>
      </c>
    </row>
    <row r="223" spans="2:15" ht="17.45" customHeight="1">
      <c r="B223" s="510">
        <v>176</v>
      </c>
      <c r="C223" s="515">
        <f t="shared" ca="1" si="25"/>
        <v>1770883.6513112769</v>
      </c>
      <c r="D223" s="516">
        <f t="shared" ca="1" si="20"/>
        <v>1119007.3509497712</v>
      </c>
      <c r="E223" s="516">
        <f t="shared" ca="1" si="21"/>
        <v>651876.30036150571</v>
      </c>
      <c r="F223" s="516">
        <f t="shared" ca="1" si="22"/>
        <v>205934096.18267316</v>
      </c>
      <c r="G223" s="517">
        <v>50445</v>
      </c>
      <c r="H223" s="516">
        <f t="shared" ca="1" si="23"/>
        <v>5595.0367547488559</v>
      </c>
      <c r="I223" s="518">
        <f t="shared" ca="1" si="24"/>
        <v>76849.981763688891</v>
      </c>
      <c r="J223" s="530">
        <f t="shared" ca="1" si="26"/>
        <v>1853328.6698297146</v>
      </c>
      <c r="K223" s="436"/>
      <c r="L223" s="436"/>
      <c r="M223" s="436"/>
      <c r="O223" s="422">
        <f t="shared" si="27"/>
        <v>31</v>
      </c>
    </row>
    <row r="224" spans="2:15" ht="17.45" customHeight="1">
      <c r="B224" s="510">
        <v>177</v>
      </c>
      <c r="C224" s="515">
        <f t="shared" ca="1" si="25"/>
        <v>1770883.6513112769</v>
      </c>
      <c r="D224" s="516">
        <f t="shared" ca="1" si="20"/>
        <v>1115476.354322813</v>
      </c>
      <c r="E224" s="516">
        <f t="shared" ca="1" si="21"/>
        <v>655407.29698846396</v>
      </c>
      <c r="F224" s="516">
        <f t="shared" ca="1" si="22"/>
        <v>205278688.8856847</v>
      </c>
      <c r="G224" s="517">
        <v>50473</v>
      </c>
      <c r="H224" s="516">
        <f t="shared" ca="1" si="23"/>
        <v>5577.3817716140647</v>
      </c>
      <c r="I224" s="518">
        <f t="shared" ca="1" si="24"/>
        <v>69193.856317378173</v>
      </c>
      <c r="J224" s="530">
        <f t="shared" ca="1" si="26"/>
        <v>1845654.8894002691</v>
      </c>
      <c r="K224" s="436"/>
      <c r="L224" s="436"/>
      <c r="M224" s="436"/>
      <c r="O224" s="422">
        <f t="shared" si="27"/>
        <v>28</v>
      </c>
    </row>
    <row r="225" spans="2:15" ht="17.45" customHeight="1">
      <c r="B225" s="510">
        <v>178</v>
      </c>
      <c r="C225" s="515">
        <f t="shared" ca="1" si="25"/>
        <v>1770883.6513112769</v>
      </c>
      <c r="D225" s="516">
        <f t="shared" ca="1" si="20"/>
        <v>1111926.2314641254</v>
      </c>
      <c r="E225" s="516">
        <f t="shared" ca="1" si="21"/>
        <v>658957.4198471515</v>
      </c>
      <c r="F225" s="516">
        <f t="shared" ca="1" si="22"/>
        <v>204619731.46583754</v>
      </c>
      <c r="G225" s="517">
        <v>50504</v>
      </c>
      <c r="H225" s="516">
        <f t="shared" ca="1" si="23"/>
        <v>5559.6311573206276</v>
      </c>
      <c r="I225" s="518">
        <f t="shared" ca="1" si="24"/>
        <v>76363.672265474699</v>
      </c>
      <c r="J225" s="530">
        <f t="shared" ca="1" si="26"/>
        <v>1852806.9547340723</v>
      </c>
      <c r="K225" s="436"/>
      <c r="L225" s="436"/>
      <c r="M225" s="436"/>
      <c r="O225" s="422">
        <f t="shared" si="27"/>
        <v>31</v>
      </c>
    </row>
    <row r="226" spans="2:15" ht="17.45" customHeight="1">
      <c r="B226" s="510">
        <v>179</v>
      </c>
      <c r="C226" s="515">
        <f t="shared" ca="1" si="25"/>
        <v>1770883.6513112769</v>
      </c>
      <c r="D226" s="516">
        <f t="shared" ca="1" si="20"/>
        <v>1108356.8787732867</v>
      </c>
      <c r="E226" s="516">
        <f t="shared" ca="1" si="21"/>
        <v>662526.77253799024</v>
      </c>
      <c r="F226" s="516">
        <f t="shared" ca="1" si="22"/>
        <v>203957204.69329956</v>
      </c>
      <c r="G226" s="517">
        <v>50534</v>
      </c>
      <c r="H226" s="516">
        <f t="shared" ca="1" si="23"/>
        <v>5541.7843938664337</v>
      </c>
      <c r="I226" s="518">
        <f t="shared" ca="1" si="24"/>
        <v>73663.103327701509</v>
      </c>
      <c r="J226" s="530">
        <f t="shared" ca="1" si="26"/>
        <v>1850088.5390328451</v>
      </c>
      <c r="K226" s="436"/>
      <c r="L226" s="436"/>
      <c r="M226" s="436"/>
      <c r="O226" s="422">
        <f t="shared" si="27"/>
        <v>30</v>
      </c>
    </row>
    <row r="227" spans="2:15" ht="17.45" customHeight="1">
      <c r="B227" s="510">
        <v>180</v>
      </c>
      <c r="C227" s="515">
        <f t="shared" ca="1" si="25"/>
        <v>1770883.6513112769</v>
      </c>
      <c r="D227" s="516">
        <f t="shared" ca="1" si="20"/>
        <v>1104768.192088706</v>
      </c>
      <c r="E227" s="516">
        <f t="shared" ca="1" si="21"/>
        <v>666115.45922257099</v>
      </c>
      <c r="F227" s="516">
        <f t="shared" ca="1" si="22"/>
        <v>203291089.23407698</v>
      </c>
      <c r="G227" s="517">
        <v>50565</v>
      </c>
      <c r="H227" s="516">
        <f t="shared" ca="1" si="23"/>
        <v>5523.8409604435301</v>
      </c>
      <c r="I227" s="518">
        <f t="shared" ca="1" si="24"/>
        <v>75872.080145907428</v>
      </c>
      <c r="J227" s="530">
        <f t="shared" ca="1" si="26"/>
        <v>1852279.5724176278</v>
      </c>
      <c r="K227" s="436"/>
      <c r="L227" s="436"/>
      <c r="M227" s="436"/>
      <c r="O227" s="422">
        <f t="shared" si="27"/>
        <v>31</v>
      </c>
    </row>
    <row r="228" spans="2:15" ht="17.45" customHeight="1">
      <c r="B228" s="510">
        <v>181</v>
      </c>
      <c r="C228" s="515">
        <f t="shared" ca="1" si="25"/>
        <v>1770883.6513112769</v>
      </c>
      <c r="D228" s="516">
        <f t="shared" ca="1" si="20"/>
        <v>1101160.0666845837</v>
      </c>
      <c r="E228" s="516">
        <f t="shared" ca="1" si="21"/>
        <v>669723.58462669328</v>
      </c>
      <c r="F228" s="516">
        <f t="shared" ca="1" si="22"/>
        <v>202621365.64945027</v>
      </c>
      <c r="G228" s="517">
        <v>50595</v>
      </c>
      <c r="H228" s="516">
        <f t="shared" ca="1" si="23"/>
        <v>5505.8003334229179</v>
      </c>
      <c r="I228" s="518">
        <f t="shared" ca="1" si="24"/>
        <v>73184.792124267697</v>
      </c>
      <c r="J228" s="530">
        <f t="shared" ca="1" si="26"/>
        <v>1849574.2437689675</v>
      </c>
      <c r="K228" s="436"/>
      <c r="L228" s="436"/>
      <c r="M228" s="436"/>
      <c r="O228" s="422">
        <f t="shared" si="27"/>
        <v>30</v>
      </c>
    </row>
    <row r="229" spans="2:15" ht="17.45" customHeight="1">
      <c r="B229" s="510">
        <v>182</v>
      </c>
      <c r="C229" s="515">
        <f t="shared" ca="1" si="25"/>
        <v>1770883.6513112769</v>
      </c>
      <c r="D229" s="516">
        <f t="shared" ca="1" si="20"/>
        <v>1097532.3972678557</v>
      </c>
      <c r="E229" s="516">
        <f t="shared" ca="1" si="21"/>
        <v>673351.25404342124</v>
      </c>
      <c r="F229" s="516">
        <f t="shared" ca="1" si="22"/>
        <v>201948014.39540684</v>
      </c>
      <c r="G229" s="517">
        <v>50626</v>
      </c>
      <c r="H229" s="516">
        <f t="shared" ca="1" si="23"/>
        <v>5487.6619863392789</v>
      </c>
      <c r="I229" s="518">
        <f t="shared" ca="1" si="24"/>
        <v>75375.148021595494</v>
      </c>
      <c r="J229" s="530">
        <f t="shared" ca="1" si="26"/>
        <v>1851746.4613192119</v>
      </c>
      <c r="K229" s="436"/>
      <c r="L229" s="436"/>
      <c r="M229" s="436"/>
      <c r="O229" s="422">
        <f t="shared" si="27"/>
        <v>31</v>
      </c>
    </row>
    <row r="230" spans="2:15" ht="17.45" customHeight="1">
      <c r="B230" s="510">
        <v>183</v>
      </c>
      <c r="C230" s="515">
        <f t="shared" ca="1" si="25"/>
        <v>1770883.6513112769</v>
      </c>
      <c r="D230" s="516">
        <f t="shared" ca="1" si="20"/>
        <v>1093885.0779751204</v>
      </c>
      <c r="E230" s="516">
        <f t="shared" ca="1" si="21"/>
        <v>676998.57333615655</v>
      </c>
      <c r="F230" s="516">
        <f t="shared" ca="1" si="22"/>
        <v>201271015.82207069</v>
      </c>
      <c r="G230" s="517">
        <v>50657</v>
      </c>
      <c r="H230" s="516">
        <f t="shared" ca="1" si="23"/>
        <v>5469.4253898756024</v>
      </c>
      <c r="I230" s="518">
        <f t="shared" ca="1" si="24"/>
        <v>75124.661355091332</v>
      </c>
      <c r="J230" s="530">
        <f t="shared" ca="1" si="26"/>
        <v>1851477.7380562439</v>
      </c>
      <c r="K230" s="436"/>
      <c r="L230" s="436"/>
      <c r="M230" s="436"/>
      <c r="O230" s="422">
        <f t="shared" si="27"/>
        <v>31</v>
      </c>
    </row>
    <row r="231" spans="2:15" ht="17.45" customHeight="1">
      <c r="B231" s="510">
        <v>184</v>
      </c>
      <c r="C231" s="515">
        <f t="shared" ca="1" si="25"/>
        <v>1770883.6513112769</v>
      </c>
      <c r="D231" s="516">
        <f t="shared" ca="1" si="20"/>
        <v>1090218.0023695496</v>
      </c>
      <c r="E231" s="516">
        <f t="shared" ca="1" si="21"/>
        <v>680665.64894172736</v>
      </c>
      <c r="F231" s="516">
        <f t="shared" ca="1" si="22"/>
        <v>200590350.17312896</v>
      </c>
      <c r="G231" s="517">
        <v>50687</v>
      </c>
      <c r="H231" s="516">
        <f t="shared" ca="1" si="23"/>
        <v>5451.0900118477475</v>
      </c>
      <c r="I231" s="518">
        <f t="shared" ca="1" si="24"/>
        <v>72457.565695945435</v>
      </c>
      <c r="J231" s="530">
        <f t="shared" ca="1" si="26"/>
        <v>1848792.30701907</v>
      </c>
      <c r="K231" s="436"/>
      <c r="L231" s="436"/>
      <c r="M231" s="436"/>
      <c r="O231" s="422">
        <f t="shared" si="27"/>
        <v>30</v>
      </c>
    </row>
    <row r="232" spans="2:15" ht="17.45" customHeight="1">
      <c r="B232" s="510">
        <v>185</v>
      </c>
      <c r="C232" s="515">
        <f t="shared" ca="1" si="25"/>
        <v>1770883.6513112769</v>
      </c>
      <c r="D232" s="516">
        <f t="shared" ca="1" si="20"/>
        <v>1086531.063437782</v>
      </c>
      <c r="E232" s="516">
        <f t="shared" ca="1" si="21"/>
        <v>684352.58787349495</v>
      </c>
      <c r="F232" s="516">
        <f t="shared" ca="1" si="22"/>
        <v>199905997.58525547</v>
      </c>
      <c r="G232" s="517">
        <v>50718</v>
      </c>
      <c r="H232" s="516">
        <f t="shared" ca="1" si="23"/>
        <v>5432.65531718891</v>
      </c>
      <c r="I232" s="518">
        <f t="shared" ca="1" si="24"/>
        <v>74619.610264403964</v>
      </c>
      <c r="J232" s="530">
        <f t="shared" ca="1" si="26"/>
        <v>1850935.9168928699</v>
      </c>
      <c r="K232" s="436"/>
      <c r="L232" s="436"/>
      <c r="M232" s="436"/>
      <c r="O232" s="422">
        <f t="shared" si="27"/>
        <v>31</v>
      </c>
    </row>
    <row r="233" spans="2:15" ht="17.45" customHeight="1">
      <c r="B233" s="510">
        <v>186</v>
      </c>
      <c r="C233" s="515">
        <f t="shared" ca="1" si="25"/>
        <v>1770883.6513112769</v>
      </c>
      <c r="D233" s="516">
        <f t="shared" ca="1" si="20"/>
        <v>1082824.1535868004</v>
      </c>
      <c r="E233" s="516">
        <f t="shared" ca="1" si="21"/>
        <v>688059.4977244765</v>
      </c>
      <c r="F233" s="516">
        <f t="shared" ca="1" si="22"/>
        <v>199217938.087531</v>
      </c>
      <c r="G233" s="517">
        <v>50748</v>
      </c>
      <c r="H233" s="516">
        <f t="shared" ca="1" si="23"/>
        <v>5414.1207679340023</v>
      </c>
      <c r="I233" s="518">
        <f t="shared" ca="1" si="24"/>
        <v>71966.159130691958</v>
      </c>
      <c r="J233" s="530">
        <f t="shared" ca="1" si="26"/>
        <v>1848263.931209903</v>
      </c>
      <c r="K233" s="436"/>
      <c r="L233" s="436"/>
      <c r="M233" s="436"/>
      <c r="O233" s="422">
        <f t="shared" si="27"/>
        <v>30</v>
      </c>
    </row>
    <row r="234" spans="2:15" ht="17.45" customHeight="1">
      <c r="B234" s="510">
        <v>187</v>
      </c>
      <c r="C234" s="515">
        <f t="shared" ca="1" si="25"/>
        <v>1770883.6513112769</v>
      </c>
      <c r="D234" s="516">
        <f t="shared" ca="1" si="20"/>
        <v>1079097.1646407929</v>
      </c>
      <c r="E234" s="516">
        <f t="shared" ca="1" si="21"/>
        <v>691786.48667048407</v>
      </c>
      <c r="F234" s="516">
        <f t="shared" ca="1" si="22"/>
        <v>198526151.60086051</v>
      </c>
      <c r="G234" s="517">
        <v>50779</v>
      </c>
      <c r="H234" s="516">
        <f t="shared" ca="1" si="23"/>
        <v>5395.4858232039642</v>
      </c>
      <c r="I234" s="518">
        <f t="shared" ca="1" si="24"/>
        <v>74109.072968561522</v>
      </c>
      <c r="J234" s="530">
        <f t="shared" ca="1" si="26"/>
        <v>1850388.2101030424</v>
      </c>
      <c r="K234" s="436"/>
      <c r="L234" s="436"/>
      <c r="M234" s="436"/>
      <c r="O234" s="422">
        <f t="shared" si="27"/>
        <v>31</v>
      </c>
    </row>
    <row r="235" spans="2:15" ht="17.45" customHeight="1">
      <c r="B235" s="510">
        <v>188</v>
      </c>
      <c r="C235" s="515">
        <f t="shared" ca="1" si="25"/>
        <v>1770883.6513112769</v>
      </c>
      <c r="D235" s="516">
        <f t="shared" ca="1" si="20"/>
        <v>1075349.9878379945</v>
      </c>
      <c r="E235" s="516">
        <f t="shared" ca="1" si="21"/>
        <v>695533.66347328248</v>
      </c>
      <c r="F235" s="516">
        <f t="shared" ca="1" si="22"/>
        <v>197830617.93738723</v>
      </c>
      <c r="G235" s="517">
        <v>50810</v>
      </c>
      <c r="H235" s="516">
        <f t="shared" ca="1" si="23"/>
        <v>5376.7499391899728</v>
      </c>
      <c r="I235" s="518">
        <f t="shared" ca="1" si="24"/>
        <v>73851.728395520098</v>
      </c>
      <c r="J235" s="530">
        <f t="shared" ca="1" si="26"/>
        <v>1850112.1296459869</v>
      </c>
      <c r="K235" s="436"/>
      <c r="L235" s="436"/>
      <c r="M235" s="436"/>
      <c r="O235" s="422">
        <f t="shared" si="27"/>
        <v>31</v>
      </c>
    </row>
    <row r="236" spans="2:15" ht="17.45" customHeight="1">
      <c r="B236" s="510">
        <v>189</v>
      </c>
      <c r="C236" s="515">
        <f t="shared" ca="1" si="25"/>
        <v>1770883.6513112769</v>
      </c>
      <c r="D236" s="516">
        <f t="shared" ca="1" si="20"/>
        <v>1071582.5138275141</v>
      </c>
      <c r="E236" s="516">
        <f t="shared" ca="1" si="21"/>
        <v>699301.13748376281</v>
      </c>
      <c r="F236" s="516">
        <f t="shared" ca="1" si="22"/>
        <v>197131316.79990345</v>
      </c>
      <c r="G236" s="517">
        <v>50838</v>
      </c>
      <c r="H236" s="516">
        <f t="shared" ca="1" si="23"/>
        <v>5357.9125691375702</v>
      </c>
      <c r="I236" s="518">
        <f t="shared" ca="1" si="24"/>
        <v>66471.087626962093</v>
      </c>
      <c r="J236" s="530">
        <f t="shared" ca="1" si="26"/>
        <v>1842712.6515073765</v>
      </c>
      <c r="K236" s="436"/>
      <c r="L236" s="436"/>
      <c r="M236" s="436"/>
      <c r="O236" s="422">
        <f t="shared" si="27"/>
        <v>28</v>
      </c>
    </row>
    <row r="237" spans="2:15" ht="17.45" customHeight="1">
      <c r="B237" s="510">
        <v>190</v>
      </c>
      <c r="C237" s="515">
        <f t="shared" ca="1" si="25"/>
        <v>1770883.6513112769</v>
      </c>
      <c r="D237" s="516">
        <f t="shared" ca="1" si="20"/>
        <v>1067794.6326661438</v>
      </c>
      <c r="E237" s="516">
        <f t="shared" ca="1" si="21"/>
        <v>703089.01864513312</v>
      </c>
      <c r="F237" s="516">
        <f t="shared" ca="1" si="22"/>
        <v>196428227.78125831</v>
      </c>
      <c r="G237" s="517">
        <v>50869</v>
      </c>
      <c r="H237" s="516">
        <f t="shared" ca="1" si="23"/>
        <v>5338.9731633307192</v>
      </c>
      <c r="I237" s="518">
        <f t="shared" ca="1" si="24"/>
        <v>73332.849849564082</v>
      </c>
      <c r="J237" s="530">
        <f t="shared" ca="1" si="26"/>
        <v>1849555.4743241717</v>
      </c>
      <c r="K237" s="436"/>
      <c r="L237" s="436"/>
      <c r="M237" s="436"/>
      <c r="O237" s="422">
        <f t="shared" si="27"/>
        <v>31</v>
      </c>
    </row>
    <row r="238" spans="2:15" ht="17.45" customHeight="1">
      <c r="B238" s="510">
        <v>191</v>
      </c>
      <c r="C238" s="515">
        <f t="shared" ca="1" si="25"/>
        <v>1770883.6513112769</v>
      </c>
      <c r="D238" s="516">
        <f t="shared" ca="1" si="20"/>
        <v>1063986.2338151492</v>
      </c>
      <c r="E238" s="516">
        <f t="shared" ca="1" si="21"/>
        <v>706897.41749612777</v>
      </c>
      <c r="F238" s="516">
        <f t="shared" ca="1" si="22"/>
        <v>195721330.3637622</v>
      </c>
      <c r="G238" s="517">
        <v>50899</v>
      </c>
      <c r="H238" s="516">
        <f t="shared" ca="1" si="23"/>
        <v>5319.9311690757459</v>
      </c>
      <c r="I238" s="518">
        <f t="shared" ca="1" si="24"/>
        <v>70714.162001252989</v>
      </c>
      <c r="J238" s="530">
        <f t="shared" ca="1" si="26"/>
        <v>1846917.7444816055</v>
      </c>
      <c r="K238" s="436"/>
      <c r="L238" s="436"/>
      <c r="M238" s="436"/>
      <c r="O238" s="422">
        <f t="shared" si="27"/>
        <v>30</v>
      </c>
    </row>
    <row r="239" spans="2:15" ht="17.45" customHeight="1">
      <c r="B239" s="510">
        <v>192</v>
      </c>
      <c r="C239" s="515">
        <f t="shared" ca="1" si="25"/>
        <v>1770883.6513112769</v>
      </c>
      <c r="D239" s="516">
        <f t="shared" ca="1" si="20"/>
        <v>1060157.2061370453</v>
      </c>
      <c r="E239" s="516">
        <f t="shared" ca="1" si="21"/>
        <v>710726.44517423166</v>
      </c>
      <c r="F239" s="516">
        <f t="shared" ca="1" si="22"/>
        <v>195010603.91858798</v>
      </c>
      <c r="G239" s="517">
        <v>50930</v>
      </c>
      <c r="H239" s="516">
        <f t="shared" ca="1" si="23"/>
        <v>5300.7860306852263</v>
      </c>
      <c r="I239" s="518">
        <f t="shared" ca="1" si="24"/>
        <v>72808.334895319538</v>
      </c>
      <c r="J239" s="530">
        <f t="shared" ca="1" si="26"/>
        <v>1848992.7722372818</v>
      </c>
      <c r="K239" s="436"/>
      <c r="L239" s="436"/>
      <c r="M239" s="436"/>
      <c r="O239" s="422">
        <f t="shared" si="27"/>
        <v>31</v>
      </c>
    </row>
    <row r="240" spans="2:15" ht="17.45" customHeight="1">
      <c r="B240" s="510">
        <v>193</v>
      </c>
      <c r="C240" s="515">
        <f t="shared" ca="1" si="25"/>
        <v>1770883.6513112769</v>
      </c>
      <c r="D240" s="516">
        <f t="shared" ref="D240:D303" ca="1" si="28">+F239*(($H$6/100)/$H$9)</f>
        <v>1056307.4378923515</v>
      </c>
      <c r="E240" s="516">
        <f t="shared" ref="E240:E303" ca="1" si="29">+C240-D240</f>
        <v>714576.21341892541</v>
      </c>
      <c r="F240" s="516">
        <f t="shared" ref="F240:F303" ca="1" si="30">IF(F239&lt;1,0,+F239-E240)</f>
        <v>194296027.70516905</v>
      </c>
      <c r="G240" s="517">
        <v>50960</v>
      </c>
      <c r="H240" s="516">
        <f t="shared" ref="H240:H303" ca="1" si="31">+D240*$H$7/100</f>
        <v>5281.5371894617574</v>
      </c>
      <c r="I240" s="518">
        <f t="shared" ref="I240:I303" ca="1" si="32">+F239*$R$41*O240</f>
        <v>70203.81741069167</v>
      </c>
      <c r="J240" s="530">
        <f t="shared" ca="1" si="26"/>
        <v>1846369.0059114303</v>
      </c>
      <c r="K240" s="436"/>
      <c r="L240" s="436"/>
      <c r="M240" s="436"/>
      <c r="O240" s="422">
        <f t="shared" si="27"/>
        <v>30</v>
      </c>
    </row>
    <row r="241" spans="2:15" ht="17.45" customHeight="1">
      <c r="B241" s="510">
        <v>194</v>
      </c>
      <c r="C241" s="515">
        <f t="shared" ref="C241:C304" ca="1" si="33">IF(F240&lt;1,0,+$H$8)</f>
        <v>1770883.6513112769</v>
      </c>
      <c r="D241" s="516">
        <f t="shared" ca="1" si="28"/>
        <v>1052436.8167363324</v>
      </c>
      <c r="E241" s="516">
        <f t="shared" ca="1" si="29"/>
        <v>718446.83457494457</v>
      </c>
      <c r="F241" s="516">
        <f t="shared" ca="1" si="30"/>
        <v>193577580.87059411</v>
      </c>
      <c r="G241" s="517">
        <v>50991</v>
      </c>
      <c r="H241" s="516">
        <f t="shared" ca="1" si="31"/>
        <v>5262.1840836816618</v>
      </c>
      <c r="I241" s="518">
        <f t="shared" ca="1" si="32"/>
        <v>72278.122306322883</v>
      </c>
      <c r="J241" s="530">
        <f t="shared" ref="J241:J304" ca="1" si="34">+C241+H241+I241</f>
        <v>1848423.9577012814</v>
      </c>
      <c r="K241" s="436"/>
      <c r="L241" s="436"/>
      <c r="M241" s="436"/>
      <c r="O241" s="422">
        <f t="shared" ref="O241:O304" si="35">+G241-G240</f>
        <v>31</v>
      </c>
    </row>
    <row r="242" spans="2:15" ht="17.45" customHeight="1">
      <c r="B242" s="510">
        <v>195</v>
      </c>
      <c r="C242" s="515">
        <f t="shared" ca="1" si="33"/>
        <v>1770883.6513112769</v>
      </c>
      <c r="D242" s="516">
        <f t="shared" ca="1" si="28"/>
        <v>1048545.2297157182</v>
      </c>
      <c r="E242" s="516">
        <f t="shared" ca="1" si="29"/>
        <v>722338.42159555876</v>
      </c>
      <c r="F242" s="516">
        <f t="shared" ca="1" si="30"/>
        <v>192855242.44899854</v>
      </c>
      <c r="G242" s="517">
        <v>51022</v>
      </c>
      <c r="H242" s="516">
        <f t="shared" ca="1" si="31"/>
        <v>5242.7261485785912</v>
      </c>
      <c r="I242" s="518">
        <f t="shared" ca="1" si="32"/>
        <v>72010.860083861015</v>
      </c>
      <c r="J242" s="530">
        <f t="shared" ca="1" si="34"/>
        <v>1848137.2375437166</v>
      </c>
      <c r="K242" s="436"/>
      <c r="L242" s="436"/>
      <c r="M242" s="436"/>
      <c r="O242" s="422">
        <f t="shared" si="35"/>
        <v>31</v>
      </c>
    </row>
    <row r="243" spans="2:15" ht="17.45" customHeight="1">
      <c r="B243" s="510">
        <v>196</v>
      </c>
      <c r="C243" s="515">
        <f t="shared" ca="1" si="33"/>
        <v>1770883.6513112769</v>
      </c>
      <c r="D243" s="516">
        <f t="shared" ca="1" si="28"/>
        <v>1044632.5632654089</v>
      </c>
      <c r="E243" s="516">
        <f t="shared" ca="1" si="29"/>
        <v>726251.08804586809</v>
      </c>
      <c r="F243" s="516">
        <f t="shared" ca="1" si="30"/>
        <v>192128991.36095268</v>
      </c>
      <c r="G243" s="517">
        <v>51052</v>
      </c>
      <c r="H243" s="516">
        <f t="shared" ca="1" si="31"/>
        <v>5223.1628163270443</v>
      </c>
      <c r="I243" s="518">
        <f t="shared" ca="1" si="32"/>
        <v>69427.887281639472</v>
      </c>
      <c r="J243" s="530">
        <f t="shared" ca="1" si="34"/>
        <v>1845534.7014092435</v>
      </c>
      <c r="K243" s="436"/>
      <c r="L243" s="436"/>
      <c r="M243" s="436"/>
      <c r="O243" s="422">
        <f t="shared" si="35"/>
        <v>30</v>
      </c>
    </row>
    <row r="244" spans="2:15" ht="17.45" customHeight="1">
      <c r="B244" s="510">
        <v>197</v>
      </c>
      <c r="C244" s="515">
        <f t="shared" ca="1" si="33"/>
        <v>1770883.6513112769</v>
      </c>
      <c r="D244" s="516">
        <f t="shared" ca="1" si="28"/>
        <v>1040698.7032051603</v>
      </c>
      <c r="E244" s="516">
        <f t="shared" ca="1" si="29"/>
        <v>730184.94810611662</v>
      </c>
      <c r="F244" s="516">
        <f t="shared" ca="1" si="30"/>
        <v>191398806.41284657</v>
      </c>
      <c r="G244" s="517">
        <v>51083</v>
      </c>
      <c r="H244" s="516">
        <f t="shared" ca="1" si="31"/>
        <v>5203.4935160258019</v>
      </c>
      <c r="I244" s="518">
        <f t="shared" ca="1" si="32"/>
        <v>71471.984786274377</v>
      </c>
      <c r="J244" s="530">
        <f t="shared" ca="1" si="34"/>
        <v>1847559.1296135772</v>
      </c>
      <c r="K244" s="436"/>
      <c r="L244" s="436"/>
      <c r="M244" s="436"/>
      <c r="O244" s="422">
        <f t="shared" si="35"/>
        <v>31</v>
      </c>
    </row>
    <row r="245" spans="2:15" ht="17.45" customHeight="1">
      <c r="B245" s="510">
        <v>198</v>
      </c>
      <c r="C245" s="515">
        <f t="shared" ca="1" si="33"/>
        <v>1770883.6513112769</v>
      </c>
      <c r="D245" s="516">
        <f t="shared" ca="1" si="28"/>
        <v>1036743.5347362523</v>
      </c>
      <c r="E245" s="516">
        <f t="shared" ca="1" si="29"/>
        <v>734140.11657502467</v>
      </c>
      <c r="F245" s="516">
        <f t="shared" ca="1" si="30"/>
        <v>190664666.29627153</v>
      </c>
      <c r="G245" s="517">
        <v>51113</v>
      </c>
      <c r="H245" s="516">
        <f t="shared" ca="1" si="31"/>
        <v>5183.7176736812617</v>
      </c>
      <c r="I245" s="518">
        <f t="shared" ca="1" si="32"/>
        <v>68903.570308624752</v>
      </c>
      <c r="J245" s="530">
        <f t="shared" ca="1" si="34"/>
        <v>1844970.9392935829</v>
      </c>
      <c r="K245" s="436"/>
      <c r="L245" s="436"/>
      <c r="M245" s="436"/>
      <c r="O245" s="422">
        <f t="shared" si="35"/>
        <v>30</v>
      </c>
    </row>
    <row r="246" spans="2:15" ht="17.45" customHeight="1">
      <c r="B246" s="510">
        <v>199</v>
      </c>
      <c r="C246" s="515">
        <f t="shared" ca="1" si="33"/>
        <v>1770883.6513112769</v>
      </c>
      <c r="D246" s="516">
        <f t="shared" ca="1" si="28"/>
        <v>1032766.9424381375</v>
      </c>
      <c r="E246" s="516">
        <f t="shared" ca="1" si="29"/>
        <v>738116.70887313946</v>
      </c>
      <c r="F246" s="516">
        <f t="shared" ca="1" si="30"/>
        <v>189926549.58739838</v>
      </c>
      <c r="G246" s="517">
        <v>51144</v>
      </c>
      <c r="H246" s="516">
        <f t="shared" ca="1" si="31"/>
        <v>5163.8347121906872</v>
      </c>
      <c r="I246" s="518">
        <f t="shared" ca="1" si="32"/>
        <v>70927.255862213002</v>
      </c>
      <c r="J246" s="530">
        <f t="shared" ca="1" si="34"/>
        <v>1846974.7418856807</v>
      </c>
      <c r="K246" s="436"/>
      <c r="L246" s="436"/>
      <c r="M246" s="436"/>
      <c r="O246" s="422">
        <f t="shared" si="35"/>
        <v>31</v>
      </c>
    </row>
    <row r="247" spans="2:15" ht="17.45" customHeight="1">
      <c r="B247" s="510">
        <v>200</v>
      </c>
      <c r="C247" s="515">
        <f t="shared" ca="1" si="33"/>
        <v>1770883.6513112769</v>
      </c>
      <c r="D247" s="516">
        <f t="shared" ca="1" si="28"/>
        <v>1028768.8102650746</v>
      </c>
      <c r="E247" s="516">
        <f t="shared" ca="1" si="29"/>
        <v>742114.84104620235</v>
      </c>
      <c r="F247" s="516">
        <f t="shared" ca="1" si="30"/>
        <v>189184434.74635217</v>
      </c>
      <c r="G247" s="517">
        <v>51175</v>
      </c>
      <c r="H247" s="516">
        <f t="shared" ca="1" si="31"/>
        <v>5143.8440513253727</v>
      </c>
      <c r="I247" s="518">
        <f t="shared" ca="1" si="32"/>
        <v>70652.676446512181</v>
      </c>
      <c r="J247" s="530">
        <f t="shared" ca="1" si="34"/>
        <v>1846680.1718091145</v>
      </c>
      <c r="K247" s="436"/>
      <c r="L247" s="436"/>
      <c r="M247" s="436"/>
      <c r="O247" s="422">
        <f t="shared" si="35"/>
        <v>31</v>
      </c>
    </row>
    <row r="248" spans="2:15" ht="17.45" customHeight="1">
      <c r="B248" s="510">
        <v>201</v>
      </c>
      <c r="C248" s="515">
        <f t="shared" ca="1" si="33"/>
        <v>1770883.6513112769</v>
      </c>
      <c r="D248" s="516">
        <f t="shared" ca="1" si="28"/>
        <v>1024749.021542741</v>
      </c>
      <c r="E248" s="516">
        <f t="shared" ca="1" si="29"/>
        <v>746134.62976853596</v>
      </c>
      <c r="F248" s="516">
        <f t="shared" ca="1" si="30"/>
        <v>188438300.11658362</v>
      </c>
      <c r="G248" s="517">
        <v>51204</v>
      </c>
      <c r="H248" s="516">
        <f t="shared" ca="1" si="31"/>
        <v>5123.7451077137048</v>
      </c>
      <c r="I248" s="518">
        <f t="shared" ca="1" si="32"/>
        <v>65836.183291730544</v>
      </c>
      <c r="J248" s="530">
        <f t="shared" ca="1" si="34"/>
        <v>1841843.579710721</v>
      </c>
      <c r="K248" s="436"/>
      <c r="L248" s="436"/>
      <c r="M248" s="436"/>
      <c r="O248" s="422">
        <f t="shared" si="35"/>
        <v>29</v>
      </c>
    </row>
    <row r="249" spans="2:15" ht="17.45" customHeight="1">
      <c r="B249" s="510">
        <v>202</v>
      </c>
      <c r="C249" s="515">
        <f t="shared" ca="1" si="33"/>
        <v>1770883.6513112769</v>
      </c>
      <c r="D249" s="516">
        <f t="shared" ca="1" si="28"/>
        <v>1020707.4589648279</v>
      </c>
      <c r="E249" s="516">
        <f t="shared" ca="1" si="29"/>
        <v>750176.19234644901</v>
      </c>
      <c r="F249" s="516">
        <f t="shared" ca="1" si="30"/>
        <v>187688123.92423716</v>
      </c>
      <c r="G249" s="517">
        <v>51235</v>
      </c>
      <c r="H249" s="516">
        <f t="shared" ca="1" si="31"/>
        <v>5103.5372948241393</v>
      </c>
      <c r="I249" s="518">
        <f t="shared" ca="1" si="32"/>
        <v>70099.047643369107</v>
      </c>
      <c r="J249" s="530">
        <f t="shared" ca="1" si="34"/>
        <v>1846086.2362494702</v>
      </c>
      <c r="K249" s="436"/>
      <c r="L249" s="436"/>
      <c r="M249" s="436"/>
      <c r="O249" s="422">
        <f t="shared" si="35"/>
        <v>31</v>
      </c>
    </row>
    <row r="250" spans="2:15" ht="17.45" customHeight="1">
      <c r="B250" s="510">
        <v>203</v>
      </c>
      <c r="C250" s="515">
        <f t="shared" ca="1" si="33"/>
        <v>1770883.6513112769</v>
      </c>
      <c r="D250" s="516">
        <f t="shared" ca="1" si="28"/>
        <v>1016644.004589618</v>
      </c>
      <c r="E250" s="516">
        <f t="shared" ca="1" si="29"/>
        <v>754239.646721659</v>
      </c>
      <c r="F250" s="516">
        <f t="shared" ca="1" si="30"/>
        <v>186933884.2775155</v>
      </c>
      <c r="G250" s="517">
        <v>51265</v>
      </c>
      <c r="H250" s="516">
        <f t="shared" ca="1" si="31"/>
        <v>5083.2200229480895</v>
      </c>
      <c r="I250" s="518">
        <f t="shared" ca="1" si="32"/>
        <v>67567.724612725375</v>
      </c>
      <c r="J250" s="530">
        <f t="shared" ca="1" si="34"/>
        <v>1843534.5959469504</v>
      </c>
      <c r="K250" s="436"/>
      <c r="L250" s="436"/>
      <c r="M250" s="436"/>
      <c r="O250" s="422">
        <f t="shared" si="35"/>
        <v>30</v>
      </c>
    </row>
    <row r="251" spans="2:15" ht="17.45" customHeight="1">
      <c r="B251" s="510">
        <v>204</v>
      </c>
      <c r="C251" s="515">
        <f t="shared" ca="1" si="33"/>
        <v>1770883.6513112769</v>
      </c>
      <c r="D251" s="516">
        <f t="shared" ca="1" si="28"/>
        <v>1012558.5398365423</v>
      </c>
      <c r="E251" s="516">
        <f t="shared" ca="1" si="29"/>
        <v>758325.11147473461</v>
      </c>
      <c r="F251" s="516">
        <f t="shared" ca="1" si="30"/>
        <v>186175559.16604078</v>
      </c>
      <c r="G251" s="517">
        <v>51296</v>
      </c>
      <c r="H251" s="516">
        <f t="shared" ca="1" si="31"/>
        <v>5062.7926991827117</v>
      </c>
      <c r="I251" s="518">
        <f t="shared" ca="1" si="32"/>
        <v>69539.40495123576</v>
      </c>
      <c r="J251" s="530">
        <f t="shared" ca="1" si="34"/>
        <v>1845485.8489616953</v>
      </c>
      <c r="K251" s="436"/>
      <c r="L251" s="436"/>
      <c r="M251" s="436"/>
      <c r="O251" s="422">
        <f t="shared" si="35"/>
        <v>31</v>
      </c>
    </row>
    <row r="252" spans="2:15" ht="17.45" customHeight="1">
      <c r="B252" s="510">
        <v>205</v>
      </c>
      <c r="C252" s="515">
        <f t="shared" ca="1" si="33"/>
        <v>1770883.6513112769</v>
      </c>
      <c r="D252" s="516">
        <f t="shared" ca="1" si="28"/>
        <v>1008450.945482721</v>
      </c>
      <c r="E252" s="516">
        <f t="shared" ca="1" si="29"/>
        <v>762432.70582855598</v>
      </c>
      <c r="F252" s="516">
        <f t="shared" ca="1" si="30"/>
        <v>185413126.46021223</v>
      </c>
      <c r="G252" s="517">
        <v>51326</v>
      </c>
      <c r="H252" s="516">
        <f t="shared" ca="1" si="31"/>
        <v>5042.254727413605</v>
      </c>
      <c r="I252" s="518">
        <f t="shared" ca="1" si="32"/>
        <v>67023.201299774664</v>
      </c>
      <c r="J252" s="530">
        <f t="shared" ca="1" si="34"/>
        <v>1842949.1073384653</v>
      </c>
      <c r="K252" s="436"/>
      <c r="L252" s="436"/>
      <c r="M252" s="436"/>
      <c r="O252" s="422">
        <f t="shared" si="35"/>
        <v>30</v>
      </c>
    </row>
    <row r="253" spans="2:15" ht="17.45" customHeight="1">
      <c r="B253" s="510">
        <v>206</v>
      </c>
      <c r="C253" s="515">
        <f t="shared" ca="1" si="33"/>
        <v>1770883.6513112769</v>
      </c>
      <c r="D253" s="516">
        <f t="shared" ca="1" si="28"/>
        <v>1004321.1016594829</v>
      </c>
      <c r="E253" s="516">
        <f t="shared" ca="1" si="29"/>
        <v>766562.54965179402</v>
      </c>
      <c r="F253" s="516">
        <f t="shared" ca="1" si="30"/>
        <v>184646563.91056043</v>
      </c>
      <c r="G253" s="517">
        <v>51357</v>
      </c>
      <c r="H253" s="516">
        <f t="shared" ca="1" si="31"/>
        <v>5021.6055082974144</v>
      </c>
      <c r="I253" s="518">
        <f t="shared" ca="1" si="32"/>
        <v>68973.683043198937</v>
      </c>
      <c r="J253" s="530">
        <f t="shared" ca="1" si="34"/>
        <v>1844878.9398627733</v>
      </c>
      <c r="K253" s="436"/>
      <c r="L253" s="436"/>
      <c r="M253" s="436"/>
      <c r="O253" s="422">
        <f t="shared" si="35"/>
        <v>31</v>
      </c>
    </row>
    <row r="254" spans="2:15" ht="17.45" customHeight="1">
      <c r="B254" s="510">
        <v>207</v>
      </c>
      <c r="C254" s="515">
        <f t="shared" ca="1" si="33"/>
        <v>1770883.6513112769</v>
      </c>
      <c r="D254" s="516">
        <f t="shared" ca="1" si="28"/>
        <v>1000168.8878488691</v>
      </c>
      <c r="E254" s="516">
        <f t="shared" ca="1" si="29"/>
        <v>770714.76346240786</v>
      </c>
      <c r="F254" s="516">
        <f t="shared" ca="1" si="30"/>
        <v>183875849.14709803</v>
      </c>
      <c r="G254" s="517">
        <v>51388</v>
      </c>
      <c r="H254" s="516">
        <f t="shared" ca="1" si="31"/>
        <v>5000.8444392443453</v>
      </c>
      <c r="I254" s="518">
        <f t="shared" ca="1" si="32"/>
        <v>68688.521774728477</v>
      </c>
      <c r="J254" s="530">
        <f t="shared" ca="1" si="34"/>
        <v>1844573.0175252499</v>
      </c>
      <c r="K254" s="436"/>
      <c r="L254" s="436"/>
      <c r="M254" s="436"/>
      <c r="O254" s="422">
        <f t="shared" si="35"/>
        <v>31</v>
      </c>
    </row>
    <row r="255" spans="2:15" ht="17.45" customHeight="1">
      <c r="B255" s="510">
        <v>208</v>
      </c>
      <c r="C255" s="515">
        <f t="shared" ca="1" si="33"/>
        <v>1770883.6513112769</v>
      </c>
      <c r="D255" s="516">
        <f t="shared" ca="1" si="28"/>
        <v>995994.18288011441</v>
      </c>
      <c r="E255" s="516">
        <f t="shared" ca="1" si="29"/>
        <v>774889.46843116253</v>
      </c>
      <c r="F255" s="516">
        <f t="shared" ca="1" si="30"/>
        <v>183100959.67866686</v>
      </c>
      <c r="G255" s="517">
        <v>51418</v>
      </c>
      <c r="H255" s="516">
        <f t="shared" ca="1" si="31"/>
        <v>4979.9709144005719</v>
      </c>
      <c r="I255" s="518">
        <f t="shared" ca="1" si="32"/>
        <v>66195.305692955284</v>
      </c>
      <c r="J255" s="530">
        <f t="shared" ca="1" si="34"/>
        <v>1842058.927918633</v>
      </c>
      <c r="K255" s="436"/>
      <c r="L255" s="436"/>
      <c r="M255" s="436"/>
      <c r="O255" s="422">
        <f t="shared" si="35"/>
        <v>30</v>
      </c>
    </row>
    <row r="256" spans="2:15" ht="17.45" customHeight="1">
      <c r="B256" s="510">
        <v>209</v>
      </c>
      <c r="C256" s="515">
        <f t="shared" ca="1" si="33"/>
        <v>1770883.6513112769</v>
      </c>
      <c r="D256" s="516">
        <f t="shared" ca="1" si="28"/>
        <v>991796.86492611223</v>
      </c>
      <c r="E256" s="516">
        <f t="shared" ca="1" si="29"/>
        <v>779086.78638516471</v>
      </c>
      <c r="F256" s="516">
        <f t="shared" ca="1" si="30"/>
        <v>182321872.89228168</v>
      </c>
      <c r="G256" s="517">
        <v>51449</v>
      </c>
      <c r="H256" s="516">
        <f t="shared" ca="1" si="31"/>
        <v>4958.9843246305609</v>
      </c>
      <c r="I256" s="518">
        <f t="shared" ca="1" si="32"/>
        <v>68113.557000464061</v>
      </c>
      <c r="J256" s="530">
        <f t="shared" ca="1" si="34"/>
        <v>1843956.1926363716</v>
      </c>
      <c r="K256" s="436"/>
      <c r="L256" s="436"/>
      <c r="M256" s="436"/>
      <c r="O256" s="422">
        <f t="shared" si="35"/>
        <v>31</v>
      </c>
    </row>
    <row r="257" spans="2:15" ht="17.45" customHeight="1">
      <c r="B257" s="510">
        <v>210</v>
      </c>
      <c r="C257" s="515">
        <f t="shared" ca="1" si="33"/>
        <v>1770883.6513112769</v>
      </c>
      <c r="D257" s="516">
        <f t="shared" ca="1" si="28"/>
        <v>987576.81149985909</v>
      </c>
      <c r="E257" s="516">
        <f t="shared" ca="1" si="29"/>
        <v>783306.83981141786</v>
      </c>
      <c r="F257" s="516">
        <f t="shared" ca="1" si="30"/>
        <v>181538566.05247027</v>
      </c>
      <c r="G257" s="517">
        <v>51479</v>
      </c>
      <c r="H257" s="516">
        <f t="shared" ca="1" si="31"/>
        <v>4937.8840574992955</v>
      </c>
      <c r="I257" s="518">
        <f t="shared" ca="1" si="32"/>
        <v>65635.874241221405</v>
      </c>
      <c r="J257" s="530">
        <f t="shared" ca="1" si="34"/>
        <v>1841457.4096099976</v>
      </c>
      <c r="K257" s="436"/>
      <c r="L257" s="436"/>
      <c r="M257" s="436"/>
      <c r="O257" s="422">
        <f t="shared" si="35"/>
        <v>30</v>
      </c>
    </row>
    <row r="258" spans="2:15" ht="17.45" customHeight="1">
      <c r="B258" s="510">
        <v>211</v>
      </c>
      <c r="C258" s="515">
        <f t="shared" ca="1" si="33"/>
        <v>1770883.6513112769</v>
      </c>
      <c r="D258" s="516">
        <f t="shared" ca="1" si="28"/>
        <v>983333.89945088059</v>
      </c>
      <c r="E258" s="516">
        <f t="shared" ca="1" si="29"/>
        <v>787549.75186039635</v>
      </c>
      <c r="F258" s="516">
        <f t="shared" ca="1" si="30"/>
        <v>180751016.30060986</v>
      </c>
      <c r="G258" s="517">
        <v>51510</v>
      </c>
      <c r="H258" s="516">
        <f t="shared" ca="1" si="31"/>
        <v>4916.6694972544028</v>
      </c>
      <c r="I258" s="518">
        <f t="shared" ca="1" si="32"/>
        <v>67532.346571518938</v>
      </c>
      <c r="J258" s="530">
        <f t="shared" ca="1" si="34"/>
        <v>1843332.6673800503</v>
      </c>
      <c r="K258" s="436"/>
      <c r="L258" s="436"/>
      <c r="M258" s="436"/>
      <c r="O258" s="422">
        <f t="shared" si="35"/>
        <v>31</v>
      </c>
    </row>
    <row r="259" spans="2:15" ht="17.45" customHeight="1">
      <c r="B259" s="510">
        <v>212</v>
      </c>
      <c r="C259" s="515">
        <f t="shared" ca="1" si="33"/>
        <v>1770883.6513112769</v>
      </c>
      <c r="D259" s="516">
        <f t="shared" ca="1" si="28"/>
        <v>979068.00496163673</v>
      </c>
      <c r="E259" s="516">
        <f t="shared" ca="1" si="29"/>
        <v>791815.64634964021</v>
      </c>
      <c r="F259" s="516">
        <f t="shared" ca="1" si="30"/>
        <v>179959200.65426022</v>
      </c>
      <c r="G259" s="517">
        <v>51541</v>
      </c>
      <c r="H259" s="516">
        <f t="shared" ca="1" si="31"/>
        <v>4895.3400248081834</v>
      </c>
      <c r="I259" s="518">
        <f t="shared" ca="1" si="32"/>
        <v>67239.378063826865</v>
      </c>
      <c r="J259" s="530">
        <f t="shared" ca="1" si="34"/>
        <v>1843018.369399912</v>
      </c>
      <c r="K259" s="436"/>
      <c r="L259" s="436"/>
      <c r="M259" s="436"/>
      <c r="O259" s="422">
        <f t="shared" si="35"/>
        <v>31</v>
      </c>
    </row>
    <row r="260" spans="2:15" ht="17.45" customHeight="1">
      <c r="B260" s="510">
        <v>213</v>
      </c>
      <c r="C260" s="515">
        <f t="shared" ca="1" si="33"/>
        <v>1770883.6513112769</v>
      </c>
      <c r="D260" s="516">
        <f t="shared" ca="1" si="28"/>
        <v>974779.00354390952</v>
      </c>
      <c r="E260" s="516">
        <f t="shared" ca="1" si="29"/>
        <v>796104.64776736742</v>
      </c>
      <c r="F260" s="516">
        <f t="shared" ca="1" si="30"/>
        <v>179163096.00649285</v>
      </c>
      <c r="G260" s="517">
        <v>51569</v>
      </c>
      <c r="H260" s="516">
        <f t="shared" ca="1" si="31"/>
        <v>4873.8950177195475</v>
      </c>
      <c r="I260" s="518">
        <f t="shared" ca="1" si="32"/>
        <v>60466.291419831425</v>
      </c>
      <c r="J260" s="530">
        <f t="shared" ca="1" si="34"/>
        <v>1836223.8377488279</v>
      </c>
      <c r="K260" s="436"/>
      <c r="L260" s="436"/>
      <c r="M260" s="436"/>
      <c r="O260" s="422">
        <f t="shared" si="35"/>
        <v>28</v>
      </c>
    </row>
    <row r="261" spans="2:15" ht="17.45" customHeight="1">
      <c r="B261" s="510">
        <v>214</v>
      </c>
      <c r="C261" s="515">
        <f t="shared" ca="1" si="33"/>
        <v>1770883.6513112769</v>
      </c>
      <c r="D261" s="516">
        <f t="shared" ca="1" si="28"/>
        <v>970466.77003516967</v>
      </c>
      <c r="E261" s="516">
        <f t="shared" ca="1" si="29"/>
        <v>800416.88127610728</v>
      </c>
      <c r="F261" s="516">
        <f t="shared" ca="1" si="30"/>
        <v>178362679.12521675</v>
      </c>
      <c r="G261" s="517">
        <v>51600</v>
      </c>
      <c r="H261" s="516">
        <f t="shared" ca="1" si="31"/>
        <v>4852.3338501758481</v>
      </c>
      <c r="I261" s="518">
        <f t="shared" ca="1" si="32"/>
        <v>66648.671714415337</v>
      </c>
      <c r="J261" s="530">
        <f t="shared" ca="1" si="34"/>
        <v>1842384.6568758681</v>
      </c>
      <c r="K261" s="436"/>
      <c r="L261" s="436"/>
      <c r="M261" s="436"/>
      <c r="O261" s="422">
        <f t="shared" si="35"/>
        <v>31</v>
      </c>
    </row>
    <row r="262" spans="2:15" ht="17.45" customHeight="1">
      <c r="B262" s="510">
        <v>215</v>
      </c>
      <c r="C262" s="515">
        <f t="shared" ca="1" si="33"/>
        <v>1770883.6513112769</v>
      </c>
      <c r="D262" s="516">
        <f t="shared" ca="1" si="28"/>
        <v>966131.17859492416</v>
      </c>
      <c r="E262" s="516">
        <f t="shared" ca="1" si="29"/>
        <v>804752.47271635279</v>
      </c>
      <c r="F262" s="516">
        <f t="shared" ca="1" si="30"/>
        <v>177557926.65250039</v>
      </c>
      <c r="G262" s="517">
        <v>51630</v>
      </c>
      <c r="H262" s="516">
        <f t="shared" ca="1" si="31"/>
        <v>4830.6558929746207</v>
      </c>
      <c r="I262" s="518">
        <f t="shared" ca="1" si="32"/>
        <v>64210.564485078023</v>
      </c>
      <c r="J262" s="530">
        <f t="shared" ca="1" si="34"/>
        <v>1839924.8716893296</v>
      </c>
      <c r="K262" s="436"/>
      <c r="L262" s="436"/>
      <c r="M262" s="436"/>
      <c r="O262" s="422">
        <f t="shared" si="35"/>
        <v>30</v>
      </c>
    </row>
    <row r="263" spans="2:15" ht="17.45" customHeight="1">
      <c r="B263" s="510">
        <v>216</v>
      </c>
      <c r="C263" s="515">
        <f t="shared" ca="1" si="33"/>
        <v>1770883.6513112769</v>
      </c>
      <c r="D263" s="516">
        <f t="shared" ca="1" si="28"/>
        <v>961772.10270104383</v>
      </c>
      <c r="E263" s="516">
        <f t="shared" ca="1" si="29"/>
        <v>809111.54861023312</v>
      </c>
      <c r="F263" s="516">
        <f t="shared" ca="1" si="30"/>
        <v>176748815.10389015</v>
      </c>
      <c r="G263" s="517">
        <v>51661</v>
      </c>
      <c r="H263" s="516">
        <f t="shared" ca="1" si="31"/>
        <v>4808.8605135052194</v>
      </c>
      <c r="I263" s="518">
        <f t="shared" ca="1" si="32"/>
        <v>66051.548714730132</v>
      </c>
      <c r="J263" s="530">
        <f t="shared" ca="1" si="34"/>
        <v>1841744.0605395124</v>
      </c>
      <c r="K263" s="436"/>
      <c r="L263" s="436"/>
      <c r="M263" s="436"/>
      <c r="O263" s="422">
        <f t="shared" si="35"/>
        <v>31</v>
      </c>
    </row>
    <row r="264" spans="2:15" ht="17.45" customHeight="1">
      <c r="B264" s="510">
        <v>217</v>
      </c>
      <c r="C264" s="515">
        <f t="shared" ca="1" si="33"/>
        <v>1770883.6513112769</v>
      </c>
      <c r="D264" s="516">
        <f t="shared" ca="1" si="28"/>
        <v>957389.4151460717</v>
      </c>
      <c r="E264" s="516">
        <f t="shared" ca="1" si="29"/>
        <v>813494.23616520525</v>
      </c>
      <c r="F264" s="516">
        <f t="shared" ca="1" si="30"/>
        <v>175935320.86772496</v>
      </c>
      <c r="G264" s="517">
        <v>51691</v>
      </c>
      <c r="H264" s="516">
        <f t="shared" ca="1" si="31"/>
        <v>4786.9470757303588</v>
      </c>
      <c r="I264" s="518">
        <f t="shared" ca="1" si="32"/>
        <v>63629.573437400453</v>
      </c>
      <c r="J264" s="530">
        <f t="shared" ca="1" si="34"/>
        <v>1839300.1718244078</v>
      </c>
      <c r="K264" s="436"/>
      <c r="L264" s="436"/>
      <c r="M264" s="436"/>
      <c r="O264" s="422">
        <f t="shared" si="35"/>
        <v>30</v>
      </c>
    </row>
    <row r="265" spans="2:15" ht="17.45" customHeight="1">
      <c r="B265" s="510">
        <v>218</v>
      </c>
      <c r="C265" s="515">
        <f t="shared" ca="1" si="33"/>
        <v>1770883.6513112769</v>
      </c>
      <c r="D265" s="516">
        <f t="shared" ca="1" si="28"/>
        <v>952982.98803351016</v>
      </c>
      <c r="E265" s="516">
        <f t="shared" ca="1" si="29"/>
        <v>817900.66327776678</v>
      </c>
      <c r="F265" s="516">
        <f t="shared" ca="1" si="30"/>
        <v>175117420.20444718</v>
      </c>
      <c r="G265" s="517">
        <v>51722</v>
      </c>
      <c r="H265" s="516">
        <f t="shared" ca="1" si="31"/>
        <v>4764.9149401675504</v>
      </c>
      <c r="I265" s="518">
        <f t="shared" ca="1" si="32"/>
        <v>65447.939362793666</v>
      </c>
      <c r="J265" s="530">
        <f t="shared" ca="1" si="34"/>
        <v>1841096.5056142381</v>
      </c>
      <c r="K265" s="436"/>
      <c r="L265" s="436"/>
      <c r="M265" s="436"/>
      <c r="O265" s="422">
        <f t="shared" si="35"/>
        <v>31</v>
      </c>
    </row>
    <row r="266" spans="2:15" ht="17.45" customHeight="1">
      <c r="B266" s="510">
        <v>219</v>
      </c>
      <c r="C266" s="515">
        <f t="shared" ca="1" si="33"/>
        <v>1770883.6513112769</v>
      </c>
      <c r="D266" s="516">
        <f t="shared" ca="1" si="28"/>
        <v>948552.69277408894</v>
      </c>
      <c r="E266" s="516">
        <f t="shared" ca="1" si="29"/>
        <v>822330.95853718801</v>
      </c>
      <c r="F266" s="516">
        <f t="shared" ca="1" si="30"/>
        <v>174295089.24590999</v>
      </c>
      <c r="G266" s="517">
        <v>51753</v>
      </c>
      <c r="H266" s="516">
        <f t="shared" ca="1" si="31"/>
        <v>4742.7634638704449</v>
      </c>
      <c r="I266" s="518">
        <f t="shared" ca="1" si="32"/>
        <v>65143.68031605435</v>
      </c>
      <c r="J266" s="530">
        <f t="shared" ca="1" si="34"/>
        <v>1840770.0950912016</v>
      </c>
      <c r="K266" s="436"/>
      <c r="L266" s="436"/>
      <c r="M266" s="436"/>
      <c r="O266" s="422">
        <f t="shared" si="35"/>
        <v>31</v>
      </c>
    </row>
    <row r="267" spans="2:15" ht="17.45" customHeight="1">
      <c r="B267" s="510">
        <v>220</v>
      </c>
      <c r="C267" s="515">
        <f t="shared" ca="1" si="33"/>
        <v>1770883.6513112769</v>
      </c>
      <c r="D267" s="516">
        <f t="shared" ca="1" si="28"/>
        <v>944098.40008201252</v>
      </c>
      <c r="E267" s="516">
        <f t="shared" ca="1" si="29"/>
        <v>826785.25122926442</v>
      </c>
      <c r="F267" s="516">
        <f t="shared" ca="1" si="30"/>
        <v>173468303.99468073</v>
      </c>
      <c r="G267" s="517">
        <v>51783</v>
      </c>
      <c r="H267" s="516">
        <f t="shared" ca="1" si="31"/>
        <v>4720.4920004100622</v>
      </c>
      <c r="I267" s="518">
        <f t="shared" ca="1" si="32"/>
        <v>62746.23212852759</v>
      </c>
      <c r="J267" s="530">
        <f t="shared" ca="1" si="34"/>
        <v>1838350.3754402145</v>
      </c>
      <c r="K267" s="436"/>
      <c r="L267" s="436"/>
      <c r="M267" s="436"/>
      <c r="O267" s="422">
        <f t="shared" si="35"/>
        <v>30</v>
      </c>
    </row>
    <row r="268" spans="2:15" ht="17.45" customHeight="1">
      <c r="B268" s="510">
        <v>221</v>
      </c>
      <c r="C268" s="515">
        <f t="shared" ca="1" si="33"/>
        <v>1770883.6513112769</v>
      </c>
      <c r="D268" s="516">
        <f t="shared" ca="1" si="28"/>
        <v>939619.97997118731</v>
      </c>
      <c r="E268" s="516">
        <f t="shared" ca="1" si="29"/>
        <v>831263.67134008964</v>
      </c>
      <c r="F268" s="516">
        <f t="shared" ca="1" si="30"/>
        <v>172637040.32334065</v>
      </c>
      <c r="G268" s="517">
        <v>51814</v>
      </c>
      <c r="H268" s="516">
        <f t="shared" ca="1" si="31"/>
        <v>4698.0998998559362</v>
      </c>
      <c r="I268" s="518">
        <f t="shared" ca="1" si="32"/>
        <v>64530.209086021219</v>
      </c>
      <c r="J268" s="530">
        <f t="shared" ca="1" si="34"/>
        <v>1840111.960297154</v>
      </c>
      <c r="K268" s="436"/>
      <c r="L268" s="436"/>
      <c r="M268" s="436"/>
      <c r="O268" s="422">
        <f t="shared" si="35"/>
        <v>31</v>
      </c>
    </row>
    <row r="269" spans="2:15" ht="17.45" customHeight="1">
      <c r="B269" s="510">
        <v>222</v>
      </c>
      <c r="C269" s="515">
        <f t="shared" ca="1" si="33"/>
        <v>1770883.6513112769</v>
      </c>
      <c r="D269" s="516">
        <f t="shared" ca="1" si="28"/>
        <v>935117.30175142863</v>
      </c>
      <c r="E269" s="516">
        <f t="shared" ca="1" si="29"/>
        <v>835766.34955984831</v>
      </c>
      <c r="F269" s="516">
        <f t="shared" ca="1" si="30"/>
        <v>171801273.97378081</v>
      </c>
      <c r="G269" s="517">
        <v>51844</v>
      </c>
      <c r="H269" s="516">
        <f t="shared" ca="1" si="31"/>
        <v>4675.5865087571428</v>
      </c>
      <c r="I269" s="518">
        <f t="shared" ca="1" si="32"/>
        <v>62149.334516402625</v>
      </c>
      <c r="J269" s="530">
        <f t="shared" ca="1" si="34"/>
        <v>1837708.5723364367</v>
      </c>
      <c r="K269" s="436"/>
      <c r="L269" s="436"/>
      <c r="M269" s="436"/>
      <c r="O269" s="422">
        <f t="shared" si="35"/>
        <v>30</v>
      </c>
    </row>
    <row r="270" spans="2:15" ht="17.45" customHeight="1">
      <c r="B270" s="510">
        <v>223</v>
      </c>
      <c r="C270" s="515">
        <f t="shared" ca="1" si="33"/>
        <v>1770883.6513112769</v>
      </c>
      <c r="D270" s="516">
        <f t="shared" ca="1" si="28"/>
        <v>930590.23402464611</v>
      </c>
      <c r="E270" s="516">
        <f t="shared" ca="1" si="29"/>
        <v>840293.41728663084</v>
      </c>
      <c r="F270" s="516">
        <f t="shared" ca="1" si="30"/>
        <v>170960980.55649418</v>
      </c>
      <c r="G270" s="517">
        <v>51875</v>
      </c>
      <c r="H270" s="516">
        <f t="shared" ca="1" si="31"/>
        <v>4652.9511701232304</v>
      </c>
      <c r="I270" s="518">
        <f t="shared" ca="1" si="32"/>
        <v>63910.073918246453</v>
      </c>
      <c r="J270" s="530">
        <f t="shared" ca="1" si="34"/>
        <v>1839446.6763996466</v>
      </c>
      <c r="K270" s="436"/>
      <c r="L270" s="436"/>
      <c r="M270" s="436"/>
      <c r="O270" s="422">
        <f t="shared" si="35"/>
        <v>31</v>
      </c>
    </row>
    <row r="271" spans="2:15" ht="17.45" customHeight="1">
      <c r="B271" s="510">
        <v>224</v>
      </c>
      <c r="C271" s="515">
        <f t="shared" ca="1" si="33"/>
        <v>1770883.6513112769</v>
      </c>
      <c r="D271" s="516">
        <f t="shared" ca="1" si="28"/>
        <v>926038.64468101016</v>
      </c>
      <c r="E271" s="516">
        <f t="shared" ca="1" si="29"/>
        <v>844845.00663026678</v>
      </c>
      <c r="F271" s="516">
        <f t="shared" ca="1" si="30"/>
        <v>170116135.5498639</v>
      </c>
      <c r="G271" s="517">
        <v>51906</v>
      </c>
      <c r="H271" s="516">
        <f t="shared" ca="1" si="31"/>
        <v>4630.193223405051</v>
      </c>
      <c r="I271" s="518">
        <f t="shared" ca="1" si="32"/>
        <v>63597.48476701582</v>
      </c>
      <c r="J271" s="530">
        <f t="shared" ca="1" si="34"/>
        <v>1839111.3293016979</v>
      </c>
      <c r="K271" s="436"/>
      <c r="L271" s="436"/>
      <c r="M271" s="436"/>
      <c r="O271" s="422">
        <f t="shared" si="35"/>
        <v>31</v>
      </c>
    </row>
    <row r="272" spans="2:15" ht="17.45" customHeight="1">
      <c r="B272" s="510">
        <v>225</v>
      </c>
      <c r="C272" s="515">
        <f t="shared" ca="1" si="33"/>
        <v>1770883.6513112769</v>
      </c>
      <c r="D272" s="516">
        <f t="shared" ca="1" si="28"/>
        <v>921462.40089509613</v>
      </c>
      <c r="E272" s="516">
        <f t="shared" ca="1" si="29"/>
        <v>849421.25041618082</v>
      </c>
      <c r="F272" s="516">
        <f t="shared" ca="1" si="30"/>
        <v>169266714.29944772</v>
      </c>
      <c r="G272" s="517">
        <v>51934</v>
      </c>
      <c r="H272" s="516">
        <f t="shared" ca="1" si="31"/>
        <v>4607.3120044754805</v>
      </c>
      <c r="I272" s="518">
        <f t="shared" ca="1" si="32"/>
        <v>57159.021544754265</v>
      </c>
      <c r="J272" s="530">
        <f t="shared" ca="1" si="34"/>
        <v>1832649.9848605066</v>
      </c>
      <c r="K272" s="436"/>
      <c r="L272" s="436"/>
      <c r="M272" s="436"/>
      <c r="O272" s="422">
        <f t="shared" si="35"/>
        <v>28</v>
      </c>
    </row>
    <row r="273" spans="2:15" ht="17.45" customHeight="1">
      <c r="B273" s="510">
        <v>226</v>
      </c>
      <c r="C273" s="515">
        <f t="shared" ca="1" si="33"/>
        <v>1770883.6513112769</v>
      </c>
      <c r="D273" s="516">
        <f t="shared" ca="1" si="28"/>
        <v>916861.36912200844</v>
      </c>
      <c r="E273" s="516">
        <f t="shared" ca="1" si="29"/>
        <v>854022.2821892685</v>
      </c>
      <c r="F273" s="516">
        <f t="shared" ca="1" si="30"/>
        <v>168412692.01725844</v>
      </c>
      <c r="G273" s="517">
        <v>51965</v>
      </c>
      <c r="H273" s="516">
        <f t="shared" ca="1" si="31"/>
        <v>4584.3068456100418</v>
      </c>
      <c r="I273" s="518">
        <f t="shared" ca="1" si="32"/>
        <v>62967.217719394546</v>
      </c>
      <c r="J273" s="530">
        <f t="shared" ca="1" si="34"/>
        <v>1838435.1758762815</v>
      </c>
      <c r="K273" s="436"/>
      <c r="L273" s="436"/>
      <c r="M273" s="436"/>
      <c r="O273" s="422">
        <f t="shared" si="35"/>
        <v>31</v>
      </c>
    </row>
    <row r="274" spans="2:15" ht="17.45" customHeight="1">
      <c r="B274" s="510">
        <v>227</v>
      </c>
      <c r="C274" s="515">
        <f t="shared" ca="1" si="33"/>
        <v>1770883.6513112769</v>
      </c>
      <c r="D274" s="516">
        <f t="shared" ca="1" si="28"/>
        <v>912235.41509348317</v>
      </c>
      <c r="E274" s="516">
        <f t="shared" ca="1" si="29"/>
        <v>858648.23621779378</v>
      </c>
      <c r="F274" s="516">
        <f t="shared" ca="1" si="30"/>
        <v>167554043.78104064</v>
      </c>
      <c r="G274" s="517">
        <v>51995</v>
      </c>
      <c r="H274" s="516">
        <f t="shared" ca="1" si="31"/>
        <v>4561.1770754674162</v>
      </c>
      <c r="I274" s="518">
        <f t="shared" ca="1" si="32"/>
        <v>60628.569126213028</v>
      </c>
      <c r="J274" s="530">
        <f t="shared" ca="1" si="34"/>
        <v>1836073.3975129572</v>
      </c>
      <c r="K274" s="436"/>
      <c r="L274" s="436"/>
      <c r="M274" s="436"/>
      <c r="O274" s="422">
        <f t="shared" si="35"/>
        <v>30</v>
      </c>
    </row>
    <row r="275" spans="2:15" ht="17.45" customHeight="1">
      <c r="B275" s="510">
        <v>228</v>
      </c>
      <c r="C275" s="515">
        <f t="shared" ca="1" si="33"/>
        <v>1770883.6513112769</v>
      </c>
      <c r="D275" s="516">
        <f t="shared" ca="1" si="28"/>
        <v>907584.40381397016</v>
      </c>
      <c r="E275" s="516">
        <f t="shared" ca="1" si="29"/>
        <v>863299.24749730679</v>
      </c>
      <c r="F275" s="516">
        <f t="shared" ca="1" si="30"/>
        <v>166690744.53354332</v>
      </c>
      <c r="G275" s="517">
        <v>52026</v>
      </c>
      <c r="H275" s="516">
        <f t="shared" ca="1" si="31"/>
        <v>4537.9220190698506</v>
      </c>
      <c r="I275" s="518">
        <f t="shared" ca="1" si="32"/>
        <v>62330.10428654711</v>
      </c>
      <c r="J275" s="530">
        <f t="shared" ca="1" si="34"/>
        <v>1837751.6776168938</v>
      </c>
      <c r="K275" s="436"/>
      <c r="L275" s="436"/>
      <c r="M275" s="436"/>
      <c r="O275" s="422">
        <f t="shared" si="35"/>
        <v>31</v>
      </c>
    </row>
    <row r="276" spans="2:15" ht="17.45" customHeight="1">
      <c r="B276" s="510">
        <v>229</v>
      </c>
      <c r="C276" s="515">
        <f t="shared" ca="1" si="33"/>
        <v>1770883.6513112769</v>
      </c>
      <c r="D276" s="516">
        <f t="shared" ca="1" si="28"/>
        <v>902908.19955669297</v>
      </c>
      <c r="E276" s="516">
        <f t="shared" ca="1" si="29"/>
        <v>867975.45175458398</v>
      </c>
      <c r="F276" s="516">
        <f t="shared" ca="1" si="30"/>
        <v>165822769.08178875</v>
      </c>
      <c r="G276" s="517">
        <v>52056</v>
      </c>
      <c r="H276" s="516">
        <f t="shared" ca="1" si="31"/>
        <v>4514.5409977834652</v>
      </c>
      <c r="I276" s="518">
        <f t="shared" ca="1" si="32"/>
        <v>60008.668032075584</v>
      </c>
      <c r="J276" s="530">
        <f t="shared" ca="1" si="34"/>
        <v>1835406.8603411359</v>
      </c>
      <c r="K276" s="436"/>
      <c r="L276" s="436"/>
      <c r="M276" s="436"/>
      <c r="O276" s="422">
        <f t="shared" si="35"/>
        <v>30</v>
      </c>
    </row>
    <row r="277" spans="2:15" ht="17.45" customHeight="1">
      <c r="B277" s="510">
        <v>230</v>
      </c>
      <c r="C277" s="515">
        <f t="shared" ca="1" si="33"/>
        <v>1770883.6513112769</v>
      </c>
      <c r="D277" s="516">
        <f t="shared" ca="1" si="28"/>
        <v>898206.66585968912</v>
      </c>
      <c r="E277" s="516">
        <f t="shared" ca="1" si="29"/>
        <v>872676.98545158783</v>
      </c>
      <c r="F277" s="516">
        <f t="shared" ca="1" si="30"/>
        <v>164950092.09633717</v>
      </c>
      <c r="G277" s="517">
        <v>52087</v>
      </c>
      <c r="H277" s="516">
        <f t="shared" ca="1" si="31"/>
        <v>4491.033329298446</v>
      </c>
      <c r="I277" s="518">
        <f t="shared" ca="1" si="32"/>
        <v>61686.070098425407</v>
      </c>
      <c r="J277" s="530">
        <f t="shared" ca="1" si="34"/>
        <v>1837060.7547390009</v>
      </c>
      <c r="K277" s="436"/>
      <c r="L277" s="436"/>
      <c r="M277" s="436"/>
      <c r="O277" s="422">
        <f t="shared" si="35"/>
        <v>31</v>
      </c>
    </row>
    <row r="278" spans="2:15" ht="17.45" customHeight="1">
      <c r="B278" s="510">
        <v>231</v>
      </c>
      <c r="C278" s="515">
        <f t="shared" ca="1" si="33"/>
        <v>1770883.6513112769</v>
      </c>
      <c r="D278" s="516">
        <f t="shared" ca="1" si="28"/>
        <v>893479.66552182636</v>
      </c>
      <c r="E278" s="516">
        <f t="shared" ca="1" si="29"/>
        <v>877403.98578945058</v>
      </c>
      <c r="F278" s="516">
        <f t="shared" ca="1" si="30"/>
        <v>164072688.11054772</v>
      </c>
      <c r="G278" s="517">
        <v>52118</v>
      </c>
      <c r="H278" s="516">
        <f t="shared" ca="1" si="31"/>
        <v>4467.3983276091321</v>
      </c>
      <c r="I278" s="518">
        <f t="shared" ca="1" si="32"/>
        <v>61361.434259837421</v>
      </c>
      <c r="J278" s="530">
        <f t="shared" ca="1" si="34"/>
        <v>1836712.4838987235</v>
      </c>
      <c r="K278" s="436"/>
      <c r="L278" s="436"/>
      <c r="M278" s="436"/>
      <c r="O278" s="422">
        <f t="shared" si="35"/>
        <v>31</v>
      </c>
    </row>
    <row r="279" spans="2:15" ht="17.45" customHeight="1">
      <c r="B279" s="510">
        <v>232</v>
      </c>
      <c r="C279" s="515">
        <f t="shared" ca="1" si="33"/>
        <v>1770883.6513112769</v>
      </c>
      <c r="D279" s="516">
        <f t="shared" ca="1" si="28"/>
        <v>888727.06059880019</v>
      </c>
      <c r="E279" s="516">
        <f t="shared" ca="1" si="29"/>
        <v>882156.59071247675</v>
      </c>
      <c r="F279" s="516">
        <f t="shared" ca="1" si="30"/>
        <v>163190531.51983523</v>
      </c>
      <c r="G279" s="517">
        <v>52148</v>
      </c>
      <c r="H279" s="516">
        <f t="shared" ca="1" si="31"/>
        <v>4443.635302994001</v>
      </c>
      <c r="I279" s="518">
        <f t="shared" ca="1" si="32"/>
        <v>59066.167719797173</v>
      </c>
      <c r="J279" s="530">
        <f t="shared" ca="1" si="34"/>
        <v>1834393.4543340681</v>
      </c>
      <c r="K279" s="436"/>
      <c r="L279" s="436"/>
      <c r="M279" s="436"/>
      <c r="O279" s="422">
        <f t="shared" si="35"/>
        <v>30</v>
      </c>
    </row>
    <row r="280" spans="2:15" ht="17.45" customHeight="1">
      <c r="B280" s="510">
        <v>233</v>
      </c>
      <c r="C280" s="515">
        <f t="shared" ca="1" si="33"/>
        <v>1770883.6513112769</v>
      </c>
      <c r="D280" s="516">
        <f t="shared" ca="1" si="28"/>
        <v>883948.71239910752</v>
      </c>
      <c r="E280" s="516">
        <f t="shared" ca="1" si="29"/>
        <v>886934.93891216943</v>
      </c>
      <c r="F280" s="516">
        <f t="shared" ca="1" si="30"/>
        <v>162303596.58092305</v>
      </c>
      <c r="G280" s="517">
        <v>52179</v>
      </c>
      <c r="H280" s="516">
        <f t="shared" ca="1" si="31"/>
        <v>4419.7435619955377</v>
      </c>
      <c r="I280" s="518">
        <f t="shared" ca="1" si="32"/>
        <v>60706.877725378698</v>
      </c>
      <c r="J280" s="530">
        <f t="shared" ca="1" si="34"/>
        <v>1836010.272598651</v>
      </c>
      <c r="K280" s="436"/>
      <c r="L280" s="436"/>
      <c r="M280" s="436"/>
      <c r="O280" s="422">
        <f t="shared" si="35"/>
        <v>31</v>
      </c>
    </row>
    <row r="281" spans="2:15" ht="17.45" customHeight="1">
      <c r="B281" s="510">
        <v>234</v>
      </c>
      <c r="C281" s="515">
        <f t="shared" ca="1" si="33"/>
        <v>1770883.6513112769</v>
      </c>
      <c r="D281" s="516">
        <f t="shared" ca="1" si="28"/>
        <v>879144.48147999984</v>
      </c>
      <c r="E281" s="516">
        <f t="shared" ca="1" si="29"/>
        <v>891739.1698312771</v>
      </c>
      <c r="F281" s="516">
        <f t="shared" ca="1" si="30"/>
        <v>161411857.41109177</v>
      </c>
      <c r="G281" s="517">
        <v>52209</v>
      </c>
      <c r="H281" s="516">
        <f t="shared" ca="1" si="31"/>
        <v>4395.7224073999996</v>
      </c>
      <c r="I281" s="518">
        <f t="shared" ca="1" si="32"/>
        <v>58429.294769132292</v>
      </c>
      <c r="J281" s="530">
        <f t="shared" ca="1" si="34"/>
        <v>1833708.6684878091</v>
      </c>
      <c r="K281" s="436"/>
      <c r="L281" s="436"/>
      <c r="M281" s="436"/>
      <c r="O281" s="422">
        <f t="shared" si="35"/>
        <v>30</v>
      </c>
    </row>
    <row r="282" spans="2:15" ht="17.45" customHeight="1">
      <c r="B282" s="510">
        <v>235</v>
      </c>
      <c r="C282" s="515">
        <f t="shared" ca="1" si="33"/>
        <v>1770883.6513112769</v>
      </c>
      <c r="D282" s="516">
        <f t="shared" ca="1" si="28"/>
        <v>874314.22764341382</v>
      </c>
      <c r="E282" s="516">
        <f t="shared" ca="1" si="29"/>
        <v>896569.42366786313</v>
      </c>
      <c r="F282" s="516">
        <f t="shared" ca="1" si="30"/>
        <v>160515287.9874239</v>
      </c>
      <c r="G282" s="517">
        <v>52240</v>
      </c>
      <c r="H282" s="516">
        <f t="shared" ca="1" si="31"/>
        <v>4371.5711382170693</v>
      </c>
      <c r="I282" s="518">
        <f t="shared" ca="1" si="32"/>
        <v>60045.21095692613</v>
      </c>
      <c r="J282" s="530">
        <f t="shared" ca="1" si="34"/>
        <v>1835300.4334064203</v>
      </c>
      <c r="K282" s="436"/>
      <c r="L282" s="436"/>
      <c r="M282" s="436"/>
      <c r="O282" s="422">
        <f t="shared" si="35"/>
        <v>31</v>
      </c>
    </row>
    <row r="283" spans="2:15" ht="17.45" customHeight="1">
      <c r="B283" s="510">
        <v>236</v>
      </c>
      <c r="C283" s="515">
        <f t="shared" ca="1" si="33"/>
        <v>1770883.6513112769</v>
      </c>
      <c r="D283" s="516">
        <f t="shared" ca="1" si="28"/>
        <v>869457.80993187951</v>
      </c>
      <c r="E283" s="516">
        <f t="shared" ca="1" si="29"/>
        <v>901425.84137939743</v>
      </c>
      <c r="F283" s="516">
        <f t="shared" ca="1" si="30"/>
        <v>159613862.14604449</v>
      </c>
      <c r="G283" s="517">
        <v>52271</v>
      </c>
      <c r="H283" s="516">
        <f t="shared" ca="1" si="31"/>
        <v>4347.2890496593973</v>
      </c>
      <c r="I283" s="518">
        <f t="shared" ca="1" si="32"/>
        <v>59711.687131321683</v>
      </c>
      <c r="J283" s="530">
        <f t="shared" ca="1" si="34"/>
        <v>1834942.6274922581</v>
      </c>
      <c r="K283" s="436"/>
      <c r="L283" s="436"/>
      <c r="M283" s="436"/>
      <c r="O283" s="422">
        <f t="shared" si="35"/>
        <v>31</v>
      </c>
    </row>
    <row r="284" spans="2:15" ht="17.45" customHeight="1">
      <c r="B284" s="510">
        <v>237</v>
      </c>
      <c r="C284" s="515">
        <f t="shared" ca="1" si="33"/>
        <v>1770883.6513112769</v>
      </c>
      <c r="D284" s="516">
        <f t="shared" ca="1" si="28"/>
        <v>864575.08662440768</v>
      </c>
      <c r="E284" s="516">
        <f t="shared" ca="1" si="29"/>
        <v>906308.56468686927</v>
      </c>
      <c r="F284" s="516">
        <f t="shared" ca="1" si="30"/>
        <v>158707553.58135763</v>
      </c>
      <c r="G284" s="517">
        <v>52299</v>
      </c>
      <c r="H284" s="516">
        <f t="shared" ca="1" si="31"/>
        <v>4322.875433122038</v>
      </c>
      <c r="I284" s="518">
        <f t="shared" ca="1" si="32"/>
        <v>53630.257681070943</v>
      </c>
      <c r="J284" s="530">
        <f t="shared" ca="1" si="34"/>
        <v>1828836.78442547</v>
      </c>
      <c r="K284" s="436"/>
      <c r="L284" s="436"/>
      <c r="M284" s="436"/>
      <c r="O284" s="422">
        <f t="shared" si="35"/>
        <v>28</v>
      </c>
    </row>
    <row r="285" spans="2:15" ht="17.45" customHeight="1">
      <c r="B285" s="510">
        <v>238</v>
      </c>
      <c r="C285" s="515">
        <f t="shared" ca="1" si="33"/>
        <v>1770883.6513112769</v>
      </c>
      <c r="D285" s="516">
        <f t="shared" ca="1" si="28"/>
        <v>859665.91523235384</v>
      </c>
      <c r="E285" s="516">
        <f t="shared" ca="1" si="29"/>
        <v>911217.7360789231</v>
      </c>
      <c r="F285" s="516">
        <f t="shared" ca="1" si="30"/>
        <v>157796335.84527871</v>
      </c>
      <c r="G285" s="517">
        <v>52330</v>
      </c>
      <c r="H285" s="516">
        <f t="shared" ca="1" si="31"/>
        <v>4298.3295761617692</v>
      </c>
      <c r="I285" s="518">
        <f t="shared" ca="1" si="32"/>
        <v>59039.209932265032</v>
      </c>
      <c r="J285" s="530">
        <f t="shared" ca="1" si="34"/>
        <v>1834221.1908197037</v>
      </c>
      <c r="K285" s="436"/>
      <c r="L285" s="436"/>
      <c r="M285" s="436"/>
      <c r="O285" s="422">
        <f t="shared" si="35"/>
        <v>31</v>
      </c>
    </row>
    <row r="286" spans="2:15" ht="17.45" customHeight="1">
      <c r="B286" s="510">
        <v>239</v>
      </c>
      <c r="C286" s="515">
        <f t="shared" ca="1" si="33"/>
        <v>1770883.6513112769</v>
      </c>
      <c r="D286" s="516">
        <f t="shared" ca="1" si="28"/>
        <v>854730.15249525965</v>
      </c>
      <c r="E286" s="516">
        <f t="shared" ca="1" si="29"/>
        <v>916153.49881601729</v>
      </c>
      <c r="F286" s="516">
        <f t="shared" ca="1" si="30"/>
        <v>156880182.3464627</v>
      </c>
      <c r="G286" s="517">
        <v>52360</v>
      </c>
      <c r="H286" s="516">
        <f t="shared" ca="1" si="31"/>
        <v>4273.650762476298</v>
      </c>
      <c r="I286" s="518">
        <f t="shared" ca="1" si="32"/>
        <v>56806.68090430033</v>
      </c>
      <c r="J286" s="530">
        <f t="shared" ca="1" si="34"/>
        <v>1831963.9829780536</v>
      </c>
      <c r="K286" s="436"/>
      <c r="L286" s="436"/>
      <c r="M286" s="436"/>
      <c r="O286" s="422">
        <f t="shared" si="35"/>
        <v>30</v>
      </c>
    </row>
    <row r="287" spans="2:15" ht="17.45" customHeight="1">
      <c r="B287" s="510">
        <v>240</v>
      </c>
      <c r="C287" s="515">
        <f t="shared" ca="1" si="33"/>
        <v>1770883.6513112769</v>
      </c>
      <c r="D287" s="516">
        <f t="shared" ca="1" si="28"/>
        <v>849767.65437667293</v>
      </c>
      <c r="E287" s="516">
        <f t="shared" ca="1" si="29"/>
        <v>921115.99693460402</v>
      </c>
      <c r="F287" s="516">
        <f t="shared" ca="1" si="30"/>
        <v>155959066.3495281</v>
      </c>
      <c r="G287" s="517">
        <v>52391</v>
      </c>
      <c r="H287" s="516">
        <f t="shared" ca="1" si="31"/>
        <v>4248.8382718833645</v>
      </c>
      <c r="I287" s="518">
        <f t="shared" ca="1" si="32"/>
        <v>58359.427832884117</v>
      </c>
      <c r="J287" s="530">
        <f t="shared" ca="1" si="34"/>
        <v>1833491.9174160443</v>
      </c>
      <c r="K287" s="436"/>
      <c r="L287" s="436"/>
      <c r="M287" s="436"/>
      <c r="O287" s="422">
        <f t="shared" si="35"/>
        <v>31</v>
      </c>
    </row>
    <row r="288" spans="2:15" ht="17.45" customHeight="1">
      <c r="B288" s="510">
        <v>241</v>
      </c>
      <c r="C288" s="515">
        <f t="shared" ca="1" si="33"/>
        <v>1770883.6513112769</v>
      </c>
      <c r="D288" s="516">
        <f t="shared" ca="1" si="28"/>
        <v>844778.27605994395</v>
      </c>
      <c r="E288" s="516">
        <f t="shared" ca="1" si="29"/>
        <v>926105.375251333</v>
      </c>
      <c r="F288" s="516">
        <f t="shared" ca="1" si="30"/>
        <v>155032960.97427678</v>
      </c>
      <c r="G288" s="517">
        <v>52421</v>
      </c>
      <c r="H288" s="516">
        <f t="shared" ca="1" si="31"/>
        <v>4223.8913802997195</v>
      </c>
      <c r="I288" s="518">
        <f t="shared" ca="1" si="32"/>
        <v>56145.263885830114</v>
      </c>
      <c r="J288" s="530">
        <f t="shared" ca="1" si="34"/>
        <v>1831252.8065774068</v>
      </c>
      <c r="K288" s="436"/>
      <c r="L288" s="436"/>
      <c r="M288" s="436"/>
      <c r="O288" s="422">
        <f t="shared" si="35"/>
        <v>30</v>
      </c>
    </row>
    <row r="289" spans="2:15" ht="17.45" customHeight="1">
      <c r="B289" s="510">
        <v>242</v>
      </c>
      <c r="C289" s="515">
        <f t="shared" ca="1" si="33"/>
        <v>1770883.6513112769</v>
      </c>
      <c r="D289" s="516">
        <f t="shared" ca="1" si="28"/>
        <v>839761.87194399931</v>
      </c>
      <c r="E289" s="516">
        <f t="shared" ca="1" si="29"/>
        <v>931121.77936727763</v>
      </c>
      <c r="F289" s="516">
        <f t="shared" ca="1" si="30"/>
        <v>154101839.19490951</v>
      </c>
      <c r="G289" s="517">
        <v>52452</v>
      </c>
      <c r="H289" s="516">
        <f t="shared" ca="1" si="31"/>
        <v>4198.8093597199968</v>
      </c>
      <c r="I289" s="518">
        <f t="shared" ca="1" si="32"/>
        <v>57672.261482430957</v>
      </c>
      <c r="J289" s="530">
        <f t="shared" ca="1" si="34"/>
        <v>1832754.7221534278</v>
      </c>
      <c r="K289" s="436"/>
      <c r="L289" s="436"/>
      <c r="M289" s="436"/>
      <c r="O289" s="422">
        <f t="shared" si="35"/>
        <v>31</v>
      </c>
    </row>
    <row r="290" spans="2:15" ht="17.45" customHeight="1">
      <c r="B290" s="510">
        <v>243</v>
      </c>
      <c r="C290" s="515">
        <f t="shared" ca="1" si="33"/>
        <v>1770883.6513112769</v>
      </c>
      <c r="D290" s="516">
        <f t="shared" ca="1" si="28"/>
        <v>834718.29563909327</v>
      </c>
      <c r="E290" s="516">
        <f t="shared" ca="1" si="29"/>
        <v>936165.35567218368</v>
      </c>
      <c r="F290" s="516">
        <f t="shared" ca="1" si="30"/>
        <v>153165673.83923733</v>
      </c>
      <c r="G290" s="517">
        <v>52483</v>
      </c>
      <c r="H290" s="516">
        <f t="shared" ca="1" si="31"/>
        <v>4173.5914781954662</v>
      </c>
      <c r="I290" s="518">
        <f t="shared" ca="1" si="32"/>
        <v>57325.884180506328</v>
      </c>
      <c r="J290" s="530">
        <f t="shared" ca="1" si="34"/>
        <v>1832383.1269699787</v>
      </c>
      <c r="K290" s="436"/>
      <c r="L290" s="436"/>
      <c r="M290" s="436"/>
      <c r="O290" s="422">
        <f t="shared" si="35"/>
        <v>31</v>
      </c>
    </row>
    <row r="291" spans="2:15" ht="17.45" customHeight="1">
      <c r="B291" s="510">
        <v>244</v>
      </c>
      <c r="C291" s="515">
        <f t="shared" ca="1" si="33"/>
        <v>1770883.6513112769</v>
      </c>
      <c r="D291" s="516">
        <f t="shared" ca="1" si="28"/>
        <v>829647.39996253559</v>
      </c>
      <c r="E291" s="516">
        <f t="shared" ca="1" si="29"/>
        <v>941236.25134874135</v>
      </c>
      <c r="F291" s="516">
        <f t="shared" ca="1" si="30"/>
        <v>152224437.5878886</v>
      </c>
      <c r="G291" s="517">
        <v>52513</v>
      </c>
      <c r="H291" s="516">
        <f t="shared" ca="1" si="31"/>
        <v>4148.2369998126778</v>
      </c>
      <c r="I291" s="518">
        <f t="shared" ca="1" si="32"/>
        <v>55139.642582125438</v>
      </c>
      <c r="J291" s="530">
        <f t="shared" ca="1" si="34"/>
        <v>1830171.5308932152</v>
      </c>
      <c r="K291" s="436"/>
      <c r="L291" s="436"/>
      <c r="M291" s="436"/>
      <c r="O291" s="422">
        <f t="shared" si="35"/>
        <v>30</v>
      </c>
    </row>
    <row r="292" spans="2:15" ht="17.45" customHeight="1">
      <c r="B292" s="510">
        <v>245</v>
      </c>
      <c r="C292" s="515">
        <f t="shared" ca="1" si="33"/>
        <v>1770883.6513112769</v>
      </c>
      <c r="D292" s="516">
        <f t="shared" ca="1" si="28"/>
        <v>824549.0369343966</v>
      </c>
      <c r="E292" s="516">
        <f t="shared" ca="1" si="29"/>
        <v>946334.61437688034</v>
      </c>
      <c r="F292" s="516">
        <f t="shared" ca="1" si="30"/>
        <v>151278102.97351173</v>
      </c>
      <c r="G292" s="517">
        <v>52544</v>
      </c>
      <c r="H292" s="516">
        <f t="shared" ca="1" si="31"/>
        <v>4122.7451846719832</v>
      </c>
      <c r="I292" s="518">
        <f t="shared" ca="1" si="32"/>
        <v>56627.490782694556</v>
      </c>
      <c r="J292" s="530">
        <f t="shared" ca="1" si="34"/>
        <v>1831633.8872786437</v>
      </c>
      <c r="K292" s="436"/>
      <c r="L292" s="436"/>
      <c r="M292" s="436"/>
      <c r="O292" s="422">
        <f t="shared" si="35"/>
        <v>31</v>
      </c>
    </row>
    <row r="293" spans="2:15" ht="17.45" customHeight="1">
      <c r="B293" s="510">
        <v>246</v>
      </c>
      <c r="C293" s="515">
        <f t="shared" ca="1" si="33"/>
        <v>1770883.6513112769</v>
      </c>
      <c r="D293" s="516">
        <f t="shared" ca="1" si="28"/>
        <v>819423.05777318857</v>
      </c>
      <c r="E293" s="516">
        <f t="shared" ca="1" si="29"/>
        <v>951460.59353808837</v>
      </c>
      <c r="F293" s="516">
        <f t="shared" ca="1" si="30"/>
        <v>150326642.37997365</v>
      </c>
      <c r="G293" s="517">
        <v>52574</v>
      </c>
      <c r="H293" s="516">
        <f t="shared" ca="1" si="31"/>
        <v>4097.1152888659426</v>
      </c>
      <c r="I293" s="518">
        <f t="shared" ca="1" si="32"/>
        <v>54460.117070464214</v>
      </c>
      <c r="J293" s="530">
        <f t="shared" ca="1" si="34"/>
        <v>1829440.8836706071</v>
      </c>
      <c r="K293" s="436"/>
      <c r="L293" s="436"/>
      <c r="M293" s="436"/>
      <c r="O293" s="422">
        <f t="shared" si="35"/>
        <v>30</v>
      </c>
    </row>
    <row r="294" spans="2:15" ht="17.45" customHeight="1">
      <c r="B294" s="510">
        <v>247</v>
      </c>
      <c r="C294" s="515">
        <f t="shared" ca="1" si="33"/>
        <v>1770883.6513112769</v>
      </c>
      <c r="D294" s="516">
        <f t="shared" ca="1" si="28"/>
        <v>814269.31289152394</v>
      </c>
      <c r="E294" s="516">
        <f t="shared" ca="1" si="29"/>
        <v>956614.33841975301</v>
      </c>
      <c r="F294" s="516">
        <f t="shared" ca="1" si="30"/>
        <v>149370028.04155388</v>
      </c>
      <c r="G294" s="517">
        <v>52605</v>
      </c>
      <c r="H294" s="516">
        <f t="shared" ca="1" si="31"/>
        <v>4071.3465644576195</v>
      </c>
      <c r="I294" s="518">
        <f t="shared" ca="1" si="32"/>
        <v>55921.510965350193</v>
      </c>
      <c r="J294" s="530">
        <f t="shared" ca="1" si="34"/>
        <v>1830876.5088410845</v>
      </c>
      <c r="K294" s="436"/>
      <c r="L294" s="436"/>
      <c r="M294" s="436"/>
      <c r="O294" s="422">
        <f t="shared" si="35"/>
        <v>31</v>
      </c>
    </row>
    <row r="295" spans="2:15" ht="17.45" customHeight="1">
      <c r="B295" s="510">
        <v>248</v>
      </c>
      <c r="C295" s="515">
        <f t="shared" ca="1" si="33"/>
        <v>1770883.6513112769</v>
      </c>
      <c r="D295" s="516">
        <f t="shared" ca="1" si="28"/>
        <v>809087.65189175028</v>
      </c>
      <c r="E295" s="516">
        <f t="shared" ca="1" si="29"/>
        <v>961795.99941952666</v>
      </c>
      <c r="F295" s="516">
        <f t="shared" ca="1" si="30"/>
        <v>148408232.04213434</v>
      </c>
      <c r="G295" s="517">
        <v>52636</v>
      </c>
      <c r="H295" s="516">
        <f t="shared" ca="1" si="31"/>
        <v>4045.4382594587514</v>
      </c>
      <c r="I295" s="518">
        <f t="shared" ca="1" si="32"/>
        <v>55565.650431458038</v>
      </c>
      <c r="J295" s="530">
        <f t="shared" ca="1" si="34"/>
        <v>1830494.7400021937</v>
      </c>
      <c r="K295" s="436"/>
      <c r="L295" s="436"/>
      <c r="M295" s="436"/>
      <c r="O295" s="422">
        <f t="shared" si="35"/>
        <v>31</v>
      </c>
    </row>
    <row r="296" spans="2:15" ht="17.45" customHeight="1">
      <c r="B296" s="510">
        <v>249</v>
      </c>
      <c r="C296" s="515">
        <f t="shared" ca="1" si="33"/>
        <v>1770883.6513112769</v>
      </c>
      <c r="D296" s="516">
        <f t="shared" ca="1" si="28"/>
        <v>803877.92356156104</v>
      </c>
      <c r="E296" s="516">
        <f t="shared" ca="1" si="29"/>
        <v>967005.72774971591</v>
      </c>
      <c r="F296" s="516">
        <f t="shared" ca="1" si="30"/>
        <v>147441226.31438464</v>
      </c>
      <c r="G296" s="517">
        <v>52665</v>
      </c>
      <c r="H296" s="516">
        <f t="shared" ca="1" si="31"/>
        <v>4019.3896178078053</v>
      </c>
      <c r="I296" s="518">
        <f t="shared" ca="1" si="32"/>
        <v>51646.06475066275</v>
      </c>
      <c r="J296" s="530">
        <f t="shared" ca="1" si="34"/>
        <v>1826549.1056797474</v>
      </c>
      <c r="K296" s="436"/>
      <c r="L296" s="436"/>
      <c r="M296" s="436"/>
      <c r="O296" s="422">
        <f t="shared" si="35"/>
        <v>29</v>
      </c>
    </row>
    <row r="297" spans="2:15" ht="17.45" customHeight="1">
      <c r="B297" s="510">
        <v>250</v>
      </c>
      <c r="C297" s="515">
        <f t="shared" ca="1" si="33"/>
        <v>1770883.6513112769</v>
      </c>
      <c r="D297" s="516">
        <f t="shared" ca="1" si="28"/>
        <v>798639.97586958355</v>
      </c>
      <c r="E297" s="516">
        <f t="shared" ca="1" si="29"/>
        <v>972243.6754416934</v>
      </c>
      <c r="F297" s="516">
        <f t="shared" ca="1" si="30"/>
        <v>146468982.63894296</v>
      </c>
      <c r="G297" s="517">
        <v>52696</v>
      </c>
      <c r="H297" s="516">
        <f t="shared" ca="1" si="31"/>
        <v>3993.1998793479179</v>
      </c>
      <c r="I297" s="518">
        <f t="shared" ca="1" si="32"/>
        <v>54848.136188951081</v>
      </c>
      <c r="J297" s="530">
        <f t="shared" ca="1" si="34"/>
        <v>1829724.9873795758</v>
      </c>
      <c r="K297" s="436"/>
      <c r="L297" s="436"/>
      <c r="M297" s="436"/>
      <c r="O297" s="422">
        <f t="shared" si="35"/>
        <v>31</v>
      </c>
    </row>
    <row r="298" spans="2:15" ht="17.45" customHeight="1">
      <c r="B298" s="510">
        <v>251</v>
      </c>
      <c r="C298" s="515">
        <f t="shared" ca="1" si="33"/>
        <v>1770883.6513112769</v>
      </c>
      <c r="D298" s="516">
        <f t="shared" ca="1" si="28"/>
        <v>793373.65596094099</v>
      </c>
      <c r="E298" s="516">
        <f t="shared" ca="1" si="29"/>
        <v>977509.99535033596</v>
      </c>
      <c r="F298" s="516">
        <f t="shared" ca="1" si="30"/>
        <v>145491472.64359263</v>
      </c>
      <c r="G298" s="517">
        <v>52726</v>
      </c>
      <c r="H298" s="516">
        <f t="shared" ca="1" si="31"/>
        <v>3966.8682798047048</v>
      </c>
      <c r="I298" s="518">
        <f t="shared" ca="1" si="32"/>
        <v>52728.833750019461</v>
      </c>
      <c r="J298" s="530">
        <f t="shared" ca="1" si="34"/>
        <v>1827579.3533411012</v>
      </c>
      <c r="K298" s="436"/>
      <c r="L298" s="436"/>
      <c r="M298" s="436"/>
      <c r="O298" s="422">
        <f t="shared" si="35"/>
        <v>30</v>
      </c>
    </row>
    <row r="299" spans="2:15" ht="17.45" customHeight="1">
      <c r="B299" s="510">
        <v>252</v>
      </c>
      <c r="C299" s="515">
        <f t="shared" ca="1" si="33"/>
        <v>1770883.6513112769</v>
      </c>
      <c r="D299" s="516">
        <f t="shared" ca="1" si="28"/>
        <v>788078.81015279342</v>
      </c>
      <c r="E299" s="516">
        <f t="shared" ca="1" si="29"/>
        <v>982804.84115848353</v>
      </c>
      <c r="F299" s="516">
        <f t="shared" ca="1" si="30"/>
        <v>144508667.80243415</v>
      </c>
      <c r="G299" s="517">
        <v>52757</v>
      </c>
      <c r="H299" s="516">
        <f t="shared" ca="1" si="31"/>
        <v>3940.3940507639672</v>
      </c>
      <c r="I299" s="518">
        <f t="shared" ca="1" si="32"/>
        <v>54122.827823416446</v>
      </c>
      <c r="J299" s="530">
        <f t="shared" ca="1" si="34"/>
        <v>1828946.8731854572</v>
      </c>
      <c r="K299" s="436"/>
      <c r="L299" s="436"/>
      <c r="M299" s="436"/>
      <c r="O299" s="422">
        <f t="shared" si="35"/>
        <v>31</v>
      </c>
    </row>
    <row r="300" spans="2:15" ht="17.45" customHeight="1">
      <c r="B300" s="510">
        <v>253</v>
      </c>
      <c r="C300" s="515">
        <f t="shared" ca="1" si="33"/>
        <v>1770883.6513112769</v>
      </c>
      <c r="D300" s="516">
        <f t="shared" ca="1" si="28"/>
        <v>782755.2839298516</v>
      </c>
      <c r="E300" s="516">
        <f t="shared" ca="1" si="29"/>
        <v>988128.36738142534</v>
      </c>
      <c r="F300" s="516">
        <f t="shared" ca="1" si="30"/>
        <v>143520539.43505272</v>
      </c>
      <c r="G300" s="517">
        <v>52787</v>
      </c>
      <c r="H300" s="516">
        <f t="shared" ca="1" si="31"/>
        <v>3913.7764196492581</v>
      </c>
      <c r="I300" s="518">
        <f t="shared" ca="1" si="32"/>
        <v>52023.120408876282</v>
      </c>
      <c r="J300" s="530">
        <f t="shared" ca="1" si="34"/>
        <v>1826820.5481398026</v>
      </c>
      <c r="K300" s="436"/>
      <c r="L300" s="436"/>
      <c r="M300" s="436"/>
      <c r="O300" s="422">
        <f t="shared" si="35"/>
        <v>30</v>
      </c>
    </row>
    <row r="301" spans="2:15" ht="17.45" customHeight="1">
      <c r="B301" s="510">
        <v>254</v>
      </c>
      <c r="C301" s="515">
        <f t="shared" ca="1" si="33"/>
        <v>1770883.6513112769</v>
      </c>
      <c r="D301" s="516">
        <f t="shared" ca="1" si="28"/>
        <v>777402.92193986895</v>
      </c>
      <c r="E301" s="516">
        <f t="shared" ca="1" si="29"/>
        <v>993480.729371408</v>
      </c>
      <c r="F301" s="516">
        <f t="shared" ca="1" si="30"/>
        <v>142527058.70568132</v>
      </c>
      <c r="G301" s="517">
        <v>52818</v>
      </c>
      <c r="H301" s="516">
        <f t="shared" ca="1" si="31"/>
        <v>3887.0146096993449</v>
      </c>
      <c r="I301" s="518">
        <f t="shared" ca="1" si="32"/>
        <v>53389.640669839602</v>
      </c>
      <c r="J301" s="530">
        <f t="shared" ca="1" si="34"/>
        <v>1828160.306590816</v>
      </c>
      <c r="K301" s="436"/>
      <c r="L301" s="436"/>
      <c r="M301" s="436"/>
      <c r="O301" s="422">
        <f t="shared" si="35"/>
        <v>31</v>
      </c>
    </row>
    <row r="302" spans="2:15" ht="17.45" customHeight="1">
      <c r="B302" s="510">
        <v>255</v>
      </c>
      <c r="C302" s="515">
        <f t="shared" ca="1" si="33"/>
        <v>1770883.6513112769</v>
      </c>
      <c r="D302" s="516">
        <f t="shared" ca="1" si="28"/>
        <v>772021.56798910722</v>
      </c>
      <c r="E302" s="516">
        <f t="shared" ca="1" si="29"/>
        <v>998862.08332216972</v>
      </c>
      <c r="F302" s="516">
        <f t="shared" ca="1" si="30"/>
        <v>141528196.62235916</v>
      </c>
      <c r="G302" s="517">
        <v>52849</v>
      </c>
      <c r="H302" s="516">
        <f t="shared" ca="1" si="31"/>
        <v>3860.1078399455359</v>
      </c>
      <c r="I302" s="518">
        <f t="shared" ca="1" si="32"/>
        <v>53020.065838513445</v>
      </c>
      <c r="J302" s="530">
        <f t="shared" ca="1" si="34"/>
        <v>1827763.8249897358</v>
      </c>
      <c r="K302" s="436"/>
      <c r="L302" s="436"/>
      <c r="M302" s="436"/>
      <c r="O302" s="422">
        <f t="shared" si="35"/>
        <v>31</v>
      </c>
    </row>
    <row r="303" spans="2:15" ht="17.45" customHeight="1">
      <c r="B303" s="510">
        <v>256</v>
      </c>
      <c r="C303" s="515">
        <f t="shared" ca="1" si="33"/>
        <v>1770883.6513112769</v>
      </c>
      <c r="D303" s="516">
        <f t="shared" ca="1" si="28"/>
        <v>766611.06503777881</v>
      </c>
      <c r="E303" s="516">
        <f t="shared" ca="1" si="29"/>
        <v>1004272.5862734981</v>
      </c>
      <c r="F303" s="516">
        <f t="shared" ca="1" si="30"/>
        <v>140523924.03608567</v>
      </c>
      <c r="G303" s="517">
        <v>52879</v>
      </c>
      <c r="H303" s="516">
        <f t="shared" ca="1" si="31"/>
        <v>3833.0553251888941</v>
      </c>
      <c r="I303" s="518">
        <f t="shared" ca="1" si="32"/>
        <v>50950.150784049285</v>
      </c>
      <c r="J303" s="530">
        <f t="shared" ca="1" si="34"/>
        <v>1825666.857420515</v>
      </c>
      <c r="K303" s="436"/>
      <c r="L303" s="436"/>
      <c r="M303" s="436"/>
      <c r="O303" s="422">
        <f t="shared" si="35"/>
        <v>30</v>
      </c>
    </row>
    <row r="304" spans="2:15" ht="17.45" customHeight="1">
      <c r="B304" s="510">
        <v>257</v>
      </c>
      <c r="C304" s="515">
        <f t="shared" ca="1" si="33"/>
        <v>1770883.6513112769</v>
      </c>
      <c r="D304" s="516">
        <f t="shared" ref="D304:D367" ca="1" si="36">+F303*(($H$6/100)/$H$9)</f>
        <v>761171.25519546401</v>
      </c>
      <c r="E304" s="516">
        <f t="shared" ref="E304:E367" ca="1" si="37">+C304-D304</f>
        <v>1009712.3961158129</v>
      </c>
      <c r="F304" s="516">
        <f t="shared" ref="F304:F367" ca="1" si="38">IF(F303&lt;1,0,+F303-E304)</f>
        <v>139514211.63996986</v>
      </c>
      <c r="G304" s="517">
        <v>52910</v>
      </c>
      <c r="H304" s="516">
        <f t="shared" ref="H304:H367" ca="1" si="39">+D304*$H$7/100</f>
        <v>3805.8562759773199</v>
      </c>
      <c r="I304" s="518">
        <f t="shared" ref="I304:I367" ca="1" si="40">+F303*$R$41*O304</f>
        <v>52274.899741423862</v>
      </c>
      <c r="J304" s="530">
        <f t="shared" ca="1" si="34"/>
        <v>1826964.4073286781</v>
      </c>
      <c r="K304" s="436"/>
      <c r="L304" s="436"/>
      <c r="M304" s="436"/>
      <c r="O304" s="422">
        <f t="shared" si="35"/>
        <v>31</v>
      </c>
    </row>
    <row r="305" spans="2:15" ht="17.45" customHeight="1">
      <c r="B305" s="510">
        <v>258</v>
      </c>
      <c r="C305" s="515">
        <f t="shared" ref="C305:C368" ca="1" si="41">IF(F304&lt;1,0,+$H$8)</f>
        <v>1770883.6513112769</v>
      </c>
      <c r="D305" s="516">
        <f t="shared" ca="1" si="36"/>
        <v>755701.97971650341</v>
      </c>
      <c r="E305" s="516">
        <f t="shared" ca="1" si="37"/>
        <v>1015181.6715947735</v>
      </c>
      <c r="F305" s="516">
        <f t="shared" ca="1" si="38"/>
        <v>138499029.96837509</v>
      </c>
      <c r="G305" s="517">
        <v>52940</v>
      </c>
      <c r="H305" s="516">
        <f t="shared" ca="1" si="39"/>
        <v>3778.5098985825171</v>
      </c>
      <c r="I305" s="518">
        <f t="shared" ca="1" si="40"/>
        <v>50225.116190389141</v>
      </c>
      <c r="J305" s="530">
        <f t="shared" ref="J305:J368" ca="1" si="42">+C305+H305+I305</f>
        <v>1824887.2774002485</v>
      </c>
      <c r="K305" s="436"/>
      <c r="L305" s="436"/>
      <c r="M305" s="436"/>
      <c r="O305" s="422">
        <f t="shared" ref="O305:O368" si="43">+G305-G304</f>
        <v>30</v>
      </c>
    </row>
    <row r="306" spans="2:15" ht="17.45" customHeight="1">
      <c r="B306" s="510">
        <v>259</v>
      </c>
      <c r="C306" s="515">
        <f t="shared" ca="1" si="41"/>
        <v>1770883.6513112769</v>
      </c>
      <c r="D306" s="516">
        <f t="shared" ca="1" si="36"/>
        <v>750203.07899536507</v>
      </c>
      <c r="E306" s="516">
        <f t="shared" ca="1" si="37"/>
        <v>1020680.5723159119</v>
      </c>
      <c r="F306" s="516">
        <f t="shared" ca="1" si="38"/>
        <v>137478349.39605919</v>
      </c>
      <c r="G306" s="517">
        <v>52971</v>
      </c>
      <c r="H306" s="516">
        <f t="shared" ca="1" si="39"/>
        <v>3751.0153949768255</v>
      </c>
      <c r="I306" s="518">
        <f t="shared" ca="1" si="40"/>
        <v>51521.639148235525</v>
      </c>
      <c r="J306" s="530">
        <f t="shared" ca="1" si="42"/>
        <v>1826156.3058544893</v>
      </c>
      <c r="K306" s="436"/>
      <c r="L306" s="436"/>
      <c r="M306" s="436"/>
      <c r="O306" s="422">
        <f t="shared" si="43"/>
        <v>31</v>
      </c>
    </row>
    <row r="307" spans="2:15" ht="17.45" customHeight="1">
      <c r="B307" s="510">
        <v>260</v>
      </c>
      <c r="C307" s="515">
        <f t="shared" ca="1" si="41"/>
        <v>1770883.6513112769</v>
      </c>
      <c r="D307" s="516">
        <f t="shared" ca="1" si="36"/>
        <v>744674.39256198728</v>
      </c>
      <c r="E307" s="516">
        <f t="shared" ca="1" si="37"/>
        <v>1026209.2587492897</v>
      </c>
      <c r="F307" s="516">
        <f t="shared" ca="1" si="38"/>
        <v>136452140.13730991</v>
      </c>
      <c r="G307" s="517">
        <v>53002</v>
      </c>
      <c r="H307" s="516">
        <f t="shared" ca="1" si="39"/>
        <v>3723.3719628099366</v>
      </c>
      <c r="I307" s="518">
        <f t="shared" ca="1" si="40"/>
        <v>51141.945975334012</v>
      </c>
      <c r="J307" s="530">
        <f t="shared" ca="1" si="42"/>
        <v>1825748.9692494208</v>
      </c>
      <c r="K307" s="436"/>
      <c r="L307" s="436"/>
      <c r="M307" s="436"/>
      <c r="O307" s="422">
        <f t="shared" si="43"/>
        <v>31</v>
      </c>
    </row>
    <row r="308" spans="2:15" ht="17.45" customHeight="1">
      <c r="B308" s="510">
        <v>261</v>
      </c>
      <c r="C308" s="515">
        <f t="shared" ca="1" si="41"/>
        <v>1770883.6513112769</v>
      </c>
      <c r="D308" s="516">
        <f t="shared" ca="1" si="36"/>
        <v>739115.75907709531</v>
      </c>
      <c r="E308" s="516">
        <f t="shared" ca="1" si="37"/>
        <v>1031767.8922341816</v>
      </c>
      <c r="F308" s="516">
        <f t="shared" ca="1" si="38"/>
        <v>135420372.24507573</v>
      </c>
      <c r="G308" s="517">
        <v>53030</v>
      </c>
      <c r="H308" s="516">
        <f t="shared" ca="1" si="39"/>
        <v>3695.5787953854765</v>
      </c>
      <c r="I308" s="518">
        <f t="shared" ca="1" si="40"/>
        <v>45847.91908613612</v>
      </c>
      <c r="J308" s="530">
        <f t="shared" ca="1" si="42"/>
        <v>1820427.1491927986</v>
      </c>
      <c r="K308" s="436"/>
      <c r="L308" s="436"/>
      <c r="M308" s="436"/>
      <c r="O308" s="422">
        <f t="shared" si="43"/>
        <v>28</v>
      </c>
    </row>
    <row r="309" spans="2:15" ht="17.45" customHeight="1">
      <c r="B309" s="510">
        <v>262</v>
      </c>
      <c r="C309" s="515">
        <f t="shared" ca="1" si="41"/>
        <v>1770883.6513112769</v>
      </c>
      <c r="D309" s="516">
        <f t="shared" ca="1" si="36"/>
        <v>733527.01632749359</v>
      </c>
      <c r="E309" s="516">
        <f t="shared" ca="1" si="37"/>
        <v>1037356.6349837834</v>
      </c>
      <c r="F309" s="516">
        <f t="shared" ca="1" si="38"/>
        <v>134383015.61009195</v>
      </c>
      <c r="G309" s="517">
        <v>53061</v>
      </c>
      <c r="H309" s="516">
        <f t="shared" ca="1" si="39"/>
        <v>3667.6350816374679</v>
      </c>
      <c r="I309" s="518">
        <f t="shared" ca="1" si="40"/>
        <v>50376.378475168167</v>
      </c>
      <c r="J309" s="530">
        <f t="shared" ca="1" si="42"/>
        <v>1824927.6648680826</v>
      </c>
      <c r="K309" s="436"/>
      <c r="L309" s="436"/>
      <c r="M309" s="436"/>
      <c r="O309" s="422">
        <f t="shared" si="43"/>
        <v>31</v>
      </c>
    </row>
    <row r="310" spans="2:15" ht="17.45" customHeight="1">
      <c r="B310" s="510">
        <v>263</v>
      </c>
      <c r="C310" s="515">
        <f t="shared" ca="1" si="41"/>
        <v>1770883.6513112769</v>
      </c>
      <c r="D310" s="516">
        <f t="shared" ca="1" si="36"/>
        <v>727908.00122133142</v>
      </c>
      <c r="E310" s="516">
        <f t="shared" ca="1" si="37"/>
        <v>1042975.6500899455</v>
      </c>
      <c r="F310" s="516">
        <f t="shared" ca="1" si="38"/>
        <v>133340039.96000201</v>
      </c>
      <c r="G310" s="517">
        <v>53091</v>
      </c>
      <c r="H310" s="516">
        <f t="shared" ca="1" si="39"/>
        <v>3639.5400061066571</v>
      </c>
      <c r="I310" s="518">
        <f t="shared" ca="1" si="40"/>
        <v>48377.885619633103</v>
      </c>
      <c r="J310" s="530">
        <f t="shared" ca="1" si="42"/>
        <v>1822901.0769370168</v>
      </c>
      <c r="K310" s="436"/>
      <c r="L310" s="436"/>
      <c r="M310" s="436"/>
      <c r="O310" s="422">
        <f t="shared" si="43"/>
        <v>30</v>
      </c>
    </row>
    <row r="311" spans="2:15" ht="17.45" customHeight="1">
      <c r="B311" s="510">
        <v>264</v>
      </c>
      <c r="C311" s="515">
        <f t="shared" ca="1" si="41"/>
        <v>1770883.6513112769</v>
      </c>
      <c r="D311" s="516">
        <f t="shared" ca="1" si="36"/>
        <v>722258.54978334426</v>
      </c>
      <c r="E311" s="516">
        <f t="shared" ca="1" si="37"/>
        <v>1048625.1015279326</v>
      </c>
      <c r="F311" s="516">
        <f t="shared" ca="1" si="38"/>
        <v>132291414.85847408</v>
      </c>
      <c r="G311" s="517">
        <v>53122</v>
      </c>
      <c r="H311" s="516">
        <f t="shared" ca="1" si="39"/>
        <v>3611.2927489167214</v>
      </c>
      <c r="I311" s="518">
        <f t="shared" ca="1" si="40"/>
        <v>49602.494865120738</v>
      </c>
      <c r="J311" s="530">
        <f t="shared" ca="1" si="42"/>
        <v>1824097.4389253142</v>
      </c>
      <c r="K311" s="436"/>
      <c r="L311" s="436"/>
      <c r="M311" s="436"/>
      <c r="O311" s="422">
        <f t="shared" si="43"/>
        <v>31</v>
      </c>
    </row>
    <row r="312" spans="2:15" ht="17.45" customHeight="1">
      <c r="B312" s="510">
        <v>265</v>
      </c>
      <c r="C312" s="515">
        <f t="shared" ca="1" si="41"/>
        <v>1770883.6513112769</v>
      </c>
      <c r="D312" s="516">
        <f t="shared" ca="1" si="36"/>
        <v>716578.49715006794</v>
      </c>
      <c r="E312" s="516">
        <f t="shared" ca="1" si="37"/>
        <v>1054305.154161209</v>
      </c>
      <c r="F312" s="516">
        <f t="shared" ca="1" si="38"/>
        <v>131237109.70431286</v>
      </c>
      <c r="G312" s="517">
        <v>53152</v>
      </c>
      <c r="H312" s="516">
        <f t="shared" ca="1" si="39"/>
        <v>3582.8924857503398</v>
      </c>
      <c r="I312" s="518">
        <f t="shared" ca="1" si="40"/>
        <v>47624.909349050657</v>
      </c>
      <c r="J312" s="530">
        <f t="shared" ca="1" si="42"/>
        <v>1822091.4531460779</v>
      </c>
      <c r="K312" s="436"/>
      <c r="L312" s="436"/>
      <c r="M312" s="436"/>
      <c r="O312" s="422">
        <f t="shared" si="43"/>
        <v>30</v>
      </c>
    </row>
    <row r="313" spans="2:15" ht="17.45" customHeight="1">
      <c r="B313" s="510">
        <v>266</v>
      </c>
      <c r="C313" s="515">
        <f t="shared" ca="1" si="41"/>
        <v>1770883.6513112769</v>
      </c>
      <c r="D313" s="516">
        <f t="shared" ca="1" si="36"/>
        <v>710867.67756502808</v>
      </c>
      <c r="E313" s="516">
        <f t="shared" ca="1" si="37"/>
        <v>1060015.973746249</v>
      </c>
      <c r="F313" s="516">
        <f t="shared" ca="1" si="38"/>
        <v>130177093.73056661</v>
      </c>
      <c r="G313" s="517">
        <v>53183</v>
      </c>
      <c r="H313" s="516">
        <f t="shared" ca="1" si="39"/>
        <v>3554.3383878251402</v>
      </c>
      <c r="I313" s="518">
        <f t="shared" ca="1" si="40"/>
        <v>48820.204810004376</v>
      </c>
      <c r="J313" s="530">
        <f t="shared" ca="1" si="42"/>
        <v>1823258.1945091065</v>
      </c>
      <c r="K313" s="436"/>
      <c r="L313" s="436"/>
      <c r="M313" s="436"/>
      <c r="O313" s="422">
        <f t="shared" si="43"/>
        <v>31</v>
      </c>
    </row>
    <row r="314" spans="2:15" ht="17.45" customHeight="1">
      <c r="B314" s="510">
        <v>267</v>
      </c>
      <c r="C314" s="515">
        <f t="shared" ca="1" si="41"/>
        <v>1770883.6513112769</v>
      </c>
      <c r="D314" s="516">
        <f t="shared" ca="1" si="36"/>
        <v>705125.9243739025</v>
      </c>
      <c r="E314" s="516">
        <f t="shared" ca="1" si="37"/>
        <v>1065757.7269373746</v>
      </c>
      <c r="F314" s="516">
        <f t="shared" ca="1" si="38"/>
        <v>129111336.00362924</v>
      </c>
      <c r="G314" s="517">
        <v>53214</v>
      </c>
      <c r="H314" s="516">
        <f t="shared" ca="1" si="39"/>
        <v>3525.6296218695124</v>
      </c>
      <c r="I314" s="518">
        <f t="shared" ca="1" si="40"/>
        <v>48425.878867770771</v>
      </c>
      <c r="J314" s="530">
        <f t="shared" ca="1" si="42"/>
        <v>1822835.1598009171</v>
      </c>
      <c r="K314" s="436"/>
      <c r="L314" s="436"/>
      <c r="M314" s="436"/>
      <c r="O314" s="422">
        <f t="shared" si="43"/>
        <v>31</v>
      </c>
    </row>
    <row r="315" spans="2:15" ht="17.45" customHeight="1">
      <c r="B315" s="510">
        <v>268</v>
      </c>
      <c r="C315" s="515">
        <f t="shared" ca="1" si="41"/>
        <v>1770883.6513112769</v>
      </c>
      <c r="D315" s="516">
        <f t="shared" ca="1" si="36"/>
        <v>699353.07001965842</v>
      </c>
      <c r="E315" s="516">
        <f t="shared" ca="1" si="37"/>
        <v>1071530.5812916185</v>
      </c>
      <c r="F315" s="516">
        <f t="shared" ca="1" si="38"/>
        <v>128039805.42233762</v>
      </c>
      <c r="G315" s="517">
        <v>53244</v>
      </c>
      <c r="H315" s="516">
        <f t="shared" ca="1" si="39"/>
        <v>3496.7653500982919</v>
      </c>
      <c r="I315" s="518">
        <f t="shared" ca="1" si="40"/>
        <v>46480.080961306521</v>
      </c>
      <c r="J315" s="530">
        <f t="shared" ca="1" si="42"/>
        <v>1820860.4976226818</v>
      </c>
      <c r="K315" s="436"/>
      <c r="L315" s="436"/>
      <c r="M315" s="436"/>
      <c r="O315" s="422">
        <f t="shared" si="43"/>
        <v>30</v>
      </c>
    </row>
    <row r="316" spans="2:15" ht="17.45" customHeight="1">
      <c r="B316" s="510">
        <v>269</v>
      </c>
      <c r="C316" s="515">
        <f t="shared" ca="1" si="41"/>
        <v>1770883.6513112769</v>
      </c>
      <c r="D316" s="516">
        <f t="shared" ca="1" si="36"/>
        <v>693548.9460376621</v>
      </c>
      <c r="E316" s="516">
        <f t="shared" ca="1" si="37"/>
        <v>1077334.7052736147</v>
      </c>
      <c r="F316" s="516">
        <f t="shared" ca="1" si="38"/>
        <v>126962470.71706401</v>
      </c>
      <c r="G316" s="517">
        <v>53275</v>
      </c>
      <c r="H316" s="516">
        <f t="shared" ca="1" si="39"/>
        <v>3467.7447301883103</v>
      </c>
      <c r="I316" s="518">
        <f t="shared" ca="1" si="40"/>
        <v>47630.807617109589</v>
      </c>
      <c r="J316" s="530">
        <f t="shared" ca="1" si="42"/>
        <v>1821982.2036585747</v>
      </c>
      <c r="K316" s="436"/>
      <c r="L316" s="436"/>
      <c r="M316" s="436"/>
      <c r="O316" s="422">
        <f t="shared" si="43"/>
        <v>31</v>
      </c>
    </row>
    <row r="317" spans="2:15" ht="17.45" customHeight="1">
      <c r="B317" s="510">
        <v>270</v>
      </c>
      <c r="C317" s="515">
        <f t="shared" ca="1" si="41"/>
        <v>1770883.6513112769</v>
      </c>
      <c r="D317" s="516">
        <f t="shared" ca="1" si="36"/>
        <v>687713.3830507634</v>
      </c>
      <c r="E317" s="516">
        <f t="shared" ca="1" si="37"/>
        <v>1083170.2682605134</v>
      </c>
      <c r="F317" s="516">
        <f t="shared" ca="1" si="38"/>
        <v>125879300.4488035</v>
      </c>
      <c r="G317" s="517">
        <v>53305</v>
      </c>
      <c r="H317" s="516">
        <f t="shared" ca="1" si="39"/>
        <v>3438.5669152538171</v>
      </c>
      <c r="I317" s="518">
        <f t="shared" ca="1" si="40"/>
        <v>45706.489458143042</v>
      </c>
      <c r="J317" s="530">
        <f t="shared" ca="1" si="42"/>
        <v>1820028.7076846738</v>
      </c>
      <c r="K317" s="436"/>
      <c r="L317" s="436"/>
      <c r="M317" s="436"/>
      <c r="O317" s="422">
        <f t="shared" si="43"/>
        <v>30</v>
      </c>
    </row>
    <row r="318" spans="2:15" ht="17.45" customHeight="1">
      <c r="B318" s="510">
        <v>271</v>
      </c>
      <c r="C318" s="515">
        <f t="shared" ca="1" si="41"/>
        <v>1770883.6513112769</v>
      </c>
      <c r="D318" s="516">
        <f t="shared" ca="1" si="36"/>
        <v>681846.21076435235</v>
      </c>
      <c r="E318" s="516">
        <f t="shared" ca="1" si="37"/>
        <v>1089037.4405469247</v>
      </c>
      <c r="F318" s="516">
        <f t="shared" ca="1" si="38"/>
        <v>124790263.00825657</v>
      </c>
      <c r="G318" s="517">
        <v>53336</v>
      </c>
      <c r="H318" s="516">
        <f t="shared" ca="1" si="39"/>
        <v>3409.2310538217616</v>
      </c>
      <c r="I318" s="518">
        <f t="shared" ca="1" si="40"/>
        <v>46827.099766954896</v>
      </c>
      <c r="J318" s="530">
        <f t="shared" ca="1" si="42"/>
        <v>1821119.9821320535</v>
      </c>
      <c r="K318" s="436"/>
      <c r="L318" s="436"/>
      <c r="M318" s="436"/>
      <c r="O318" s="422">
        <f t="shared" si="43"/>
        <v>31</v>
      </c>
    </row>
    <row r="319" spans="2:15" ht="17.45" customHeight="1">
      <c r="B319" s="510">
        <v>272</v>
      </c>
      <c r="C319" s="515">
        <f t="shared" ca="1" si="41"/>
        <v>1770883.6513112769</v>
      </c>
      <c r="D319" s="516">
        <f t="shared" ca="1" si="36"/>
        <v>675947.25796138973</v>
      </c>
      <c r="E319" s="516">
        <f t="shared" ca="1" si="37"/>
        <v>1094936.3933498873</v>
      </c>
      <c r="F319" s="516">
        <f t="shared" ca="1" si="38"/>
        <v>123695326.61490668</v>
      </c>
      <c r="G319" s="517">
        <v>53367</v>
      </c>
      <c r="H319" s="516">
        <f t="shared" ca="1" si="39"/>
        <v>3379.7362898069487</v>
      </c>
      <c r="I319" s="518">
        <f t="shared" ca="1" si="40"/>
        <v>46421.977839071442</v>
      </c>
      <c r="J319" s="530">
        <f t="shared" ca="1" si="42"/>
        <v>1820685.3654401554</v>
      </c>
      <c r="K319" s="436"/>
      <c r="L319" s="436"/>
      <c r="M319" s="436"/>
      <c r="O319" s="422">
        <f t="shared" si="43"/>
        <v>31</v>
      </c>
    </row>
    <row r="320" spans="2:15" ht="17.45" customHeight="1">
      <c r="B320" s="510">
        <v>273</v>
      </c>
      <c r="C320" s="515">
        <f t="shared" ca="1" si="41"/>
        <v>1770883.6513112769</v>
      </c>
      <c r="D320" s="516">
        <f t="shared" ca="1" si="36"/>
        <v>670016.35249741119</v>
      </c>
      <c r="E320" s="516">
        <f t="shared" ca="1" si="37"/>
        <v>1100867.2988138658</v>
      </c>
      <c r="F320" s="516">
        <f t="shared" ca="1" si="38"/>
        <v>122594459.31609282</v>
      </c>
      <c r="G320" s="517">
        <v>53395</v>
      </c>
      <c r="H320" s="516">
        <f t="shared" ca="1" si="39"/>
        <v>3350.081762487056</v>
      </c>
      <c r="I320" s="518">
        <f t="shared" ca="1" si="40"/>
        <v>41561.629742608638</v>
      </c>
      <c r="J320" s="530">
        <f t="shared" ca="1" si="42"/>
        <v>1815795.3628163727</v>
      </c>
      <c r="K320" s="436"/>
      <c r="L320" s="436"/>
      <c r="M320" s="436"/>
      <c r="O320" s="422">
        <f t="shared" si="43"/>
        <v>28</v>
      </c>
    </row>
    <row r="321" spans="2:15" ht="17.45" customHeight="1">
      <c r="B321" s="510">
        <v>274</v>
      </c>
      <c r="C321" s="515">
        <f t="shared" ca="1" si="41"/>
        <v>1770883.6513112769</v>
      </c>
      <c r="D321" s="516">
        <f t="shared" ca="1" si="36"/>
        <v>664053.32129550283</v>
      </c>
      <c r="E321" s="516">
        <f t="shared" ca="1" si="37"/>
        <v>1106830.3300157741</v>
      </c>
      <c r="F321" s="516">
        <f t="shared" ca="1" si="38"/>
        <v>121487628.98607704</v>
      </c>
      <c r="G321" s="517">
        <v>53426</v>
      </c>
      <c r="H321" s="516">
        <f t="shared" ca="1" si="39"/>
        <v>3320.266606477514</v>
      </c>
      <c r="I321" s="518">
        <f t="shared" ca="1" si="40"/>
        <v>45605.138865586523</v>
      </c>
      <c r="J321" s="530">
        <f t="shared" ca="1" si="42"/>
        <v>1819809.0567833411</v>
      </c>
      <c r="K321" s="436"/>
      <c r="L321" s="436"/>
      <c r="M321" s="436"/>
      <c r="O321" s="422">
        <f t="shared" si="43"/>
        <v>31</v>
      </c>
    </row>
    <row r="322" spans="2:15" ht="17.45" customHeight="1">
      <c r="B322" s="510">
        <v>275</v>
      </c>
      <c r="C322" s="515">
        <f t="shared" ca="1" si="41"/>
        <v>1770883.6513112769</v>
      </c>
      <c r="D322" s="516">
        <f t="shared" ca="1" si="36"/>
        <v>658057.99034125067</v>
      </c>
      <c r="E322" s="516">
        <f t="shared" ca="1" si="37"/>
        <v>1112825.6609700262</v>
      </c>
      <c r="F322" s="516">
        <f t="shared" ca="1" si="38"/>
        <v>120374803.32510701</v>
      </c>
      <c r="G322" s="517">
        <v>53456</v>
      </c>
      <c r="H322" s="516">
        <f t="shared" ca="1" si="39"/>
        <v>3290.2899517062533</v>
      </c>
      <c r="I322" s="518">
        <f t="shared" ca="1" si="40"/>
        <v>43735.546434987729</v>
      </c>
      <c r="J322" s="530">
        <f t="shared" ca="1" si="42"/>
        <v>1817909.4876979711</v>
      </c>
      <c r="K322" s="436"/>
      <c r="L322" s="436"/>
      <c r="M322" s="436"/>
      <c r="O322" s="422">
        <f t="shared" si="43"/>
        <v>30</v>
      </c>
    </row>
    <row r="323" spans="2:15" ht="17.45" customHeight="1">
      <c r="B323" s="510">
        <v>276</v>
      </c>
      <c r="C323" s="515">
        <f t="shared" ca="1" si="41"/>
        <v>1770883.6513112769</v>
      </c>
      <c r="D323" s="516">
        <f t="shared" ca="1" si="36"/>
        <v>652030.18467766303</v>
      </c>
      <c r="E323" s="516">
        <f t="shared" ca="1" si="37"/>
        <v>1118853.4666336139</v>
      </c>
      <c r="F323" s="516">
        <f t="shared" ca="1" si="38"/>
        <v>119255949.85847339</v>
      </c>
      <c r="G323" s="517">
        <v>53487</v>
      </c>
      <c r="H323" s="516">
        <f t="shared" ca="1" si="39"/>
        <v>3260.1509233883153</v>
      </c>
      <c r="I323" s="518">
        <f t="shared" ca="1" si="40"/>
        <v>44779.426836939805</v>
      </c>
      <c r="J323" s="530">
        <f t="shared" ca="1" si="42"/>
        <v>1818923.229071605</v>
      </c>
      <c r="K323" s="436"/>
      <c r="L323" s="436"/>
      <c r="M323" s="436"/>
      <c r="O323" s="422">
        <f t="shared" si="43"/>
        <v>31</v>
      </c>
    </row>
    <row r="324" spans="2:15" ht="17.45" customHeight="1">
      <c r="B324" s="510">
        <v>277</v>
      </c>
      <c r="C324" s="515">
        <f t="shared" ca="1" si="41"/>
        <v>1770883.6513112769</v>
      </c>
      <c r="D324" s="516">
        <f t="shared" ca="1" si="36"/>
        <v>645969.72840006417</v>
      </c>
      <c r="E324" s="516">
        <f t="shared" ca="1" si="37"/>
        <v>1124913.9229112128</v>
      </c>
      <c r="F324" s="516">
        <f t="shared" ca="1" si="38"/>
        <v>118131035.93556218</v>
      </c>
      <c r="G324" s="517">
        <v>53517</v>
      </c>
      <c r="H324" s="516">
        <f t="shared" ca="1" si="39"/>
        <v>3229.848642000321</v>
      </c>
      <c r="I324" s="518">
        <f t="shared" ca="1" si="40"/>
        <v>42932.141949050419</v>
      </c>
      <c r="J324" s="530">
        <f t="shared" ca="1" si="42"/>
        <v>1817045.6419023275</v>
      </c>
      <c r="K324" s="436"/>
      <c r="L324" s="436"/>
      <c r="M324" s="436"/>
      <c r="O324" s="422">
        <f t="shared" si="43"/>
        <v>30</v>
      </c>
    </row>
    <row r="325" spans="2:15" ht="17.45" customHeight="1">
      <c r="B325" s="510">
        <v>278</v>
      </c>
      <c r="C325" s="515">
        <f t="shared" ca="1" si="41"/>
        <v>1770883.6513112769</v>
      </c>
      <c r="D325" s="516">
        <f t="shared" ca="1" si="36"/>
        <v>639876.44465096178</v>
      </c>
      <c r="E325" s="516">
        <f t="shared" ca="1" si="37"/>
        <v>1131007.2066603152</v>
      </c>
      <c r="F325" s="516">
        <f t="shared" ca="1" si="38"/>
        <v>117000028.72890186</v>
      </c>
      <c r="G325" s="517">
        <v>53548</v>
      </c>
      <c r="H325" s="516">
        <f t="shared" ca="1" si="39"/>
        <v>3199.3822232548091</v>
      </c>
      <c r="I325" s="518">
        <f t="shared" ca="1" si="40"/>
        <v>43944.745368029122</v>
      </c>
      <c r="J325" s="530">
        <f t="shared" ca="1" si="42"/>
        <v>1818027.7789025609</v>
      </c>
      <c r="K325" s="436"/>
      <c r="L325" s="436"/>
      <c r="M325" s="436"/>
      <c r="O325" s="422">
        <f t="shared" si="43"/>
        <v>31</v>
      </c>
    </row>
    <row r="326" spans="2:15" ht="17.45" customHeight="1">
      <c r="B326" s="510">
        <v>279</v>
      </c>
      <c r="C326" s="515">
        <f t="shared" ca="1" si="41"/>
        <v>1770883.6513112769</v>
      </c>
      <c r="D326" s="516">
        <f t="shared" ca="1" si="36"/>
        <v>633750.15561488515</v>
      </c>
      <c r="E326" s="516">
        <f t="shared" ca="1" si="37"/>
        <v>1137133.4956963919</v>
      </c>
      <c r="F326" s="516">
        <f t="shared" ca="1" si="38"/>
        <v>115862895.23320547</v>
      </c>
      <c r="G326" s="517">
        <v>53579</v>
      </c>
      <c r="H326" s="516">
        <f t="shared" ca="1" si="39"/>
        <v>3168.7507780744259</v>
      </c>
      <c r="I326" s="518">
        <f t="shared" ca="1" si="40"/>
        <v>43524.010687151494</v>
      </c>
      <c r="J326" s="530">
        <f t="shared" ca="1" si="42"/>
        <v>1817576.4127765028</v>
      </c>
      <c r="K326" s="436"/>
      <c r="L326" s="436"/>
      <c r="M326" s="436"/>
      <c r="O326" s="422">
        <f t="shared" si="43"/>
        <v>31</v>
      </c>
    </row>
    <row r="327" spans="2:15" ht="17.45" customHeight="1">
      <c r="B327" s="510">
        <v>280</v>
      </c>
      <c r="C327" s="515">
        <f t="shared" ca="1" si="41"/>
        <v>1770883.6513112769</v>
      </c>
      <c r="D327" s="516">
        <f t="shared" ca="1" si="36"/>
        <v>627590.68251319625</v>
      </c>
      <c r="E327" s="516">
        <f t="shared" ca="1" si="37"/>
        <v>1143292.9687980807</v>
      </c>
      <c r="F327" s="516">
        <f t="shared" ca="1" si="38"/>
        <v>114719602.26440738</v>
      </c>
      <c r="G327" s="517">
        <v>53609</v>
      </c>
      <c r="H327" s="516">
        <f t="shared" ca="1" si="39"/>
        <v>3137.9534125659811</v>
      </c>
      <c r="I327" s="518">
        <f t="shared" ca="1" si="40"/>
        <v>41710.642283953959</v>
      </c>
      <c r="J327" s="530">
        <f t="shared" ca="1" si="42"/>
        <v>1815732.2470077968</v>
      </c>
      <c r="K327" s="436"/>
      <c r="L327" s="436"/>
      <c r="M327" s="436"/>
      <c r="O327" s="422">
        <f t="shared" si="43"/>
        <v>30</v>
      </c>
    </row>
    <row r="328" spans="2:15" ht="17.45" customHeight="1">
      <c r="B328" s="510">
        <v>281</v>
      </c>
      <c r="C328" s="515">
        <f t="shared" ca="1" si="41"/>
        <v>1770883.6513112769</v>
      </c>
      <c r="D328" s="516">
        <f t="shared" ca="1" si="36"/>
        <v>621397.84559887333</v>
      </c>
      <c r="E328" s="516">
        <f t="shared" ca="1" si="37"/>
        <v>1149485.8057124037</v>
      </c>
      <c r="F328" s="516">
        <f t="shared" ca="1" si="38"/>
        <v>113570116.45869498</v>
      </c>
      <c r="G328" s="517">
        <v>53640</v>
      </c>
      <c r="H328" s="516">
        <f t="shared" ca="1" si="39"/>
        <v>3106.9892279943665</v>
      </c>
      <c r="I328" s="518">
        <f t="shared" ca="1" si="40"/>
        <v>42675.692042359537</v>
      </c>
      <c r="J328" s="530">
        <f t="shared" ca="1" si="42"/>
        <v>1816666.3325816309</v>
      </c>
      <c r="K328" s="436"/>
      <c r="L328" s="436"/>
      <c r="M328" s="436"/>
      <c r="O328" s="422">
        <f t="shared" si="43"/>
        <v>31</v>
      </c>
    </row>
    <row r="329" spans="2:15" ht="17.45" customHeight="1">
      <c r="B329" s="510">
        <v>282</v>
      </c>
      <c r="C329" s="515">
        <f t="shared" ca="1" si="41"/>
        <v>1770883.6513112769</v>
      </c>
      <c r="D329" s="516">
        <f t="shared" ca="1" si="36"/>
        <v>615171.46415126452</v>
      </c>
      <c r="E329" s="516">
        <f t="shared" ca="1" si="37"/>
        <v>1155712.1871600123</v>
      </c>
      <c r="F329" s="516">
        <f t="shared" ca="1" si="38"/>
        <v>112414404.27153496</v>
      </c>
      <c r="G329" s="517">
        <v>53670</v>
      </c>
      <c r="H329" s="516">
        <f t="shared" ca="1" si="39"/>
        <v>3075.8573207563227</v>
      </c>
      <c r="I329" s="518">
        <f t="shared" ca="1" si="40"/>
        <v>40885.241925130184</v>
      </c>
      <c r="J329" s="530">
        <f t="shared" ca="1" si="42"/>
        <v>1814844.7505571635</v>
      </c>
      <c r="K329" s="436"/>
      <c r="L329" s="436"/>
      <c r="M329" s="436"/>
      <c r="O329" s="422">
        <f t="shared" si="43"/>
        <v>30</v>
      </c>
    </row>
    <row r="330" spans="2:15" ht="17.45" customHeight="1">
      <c r="B330" s="510">
        <v>283</v>
      </c>
      <c r="C330" s="515">
        <f t="shared" ca="1" si="41"/>
        <v>1770883.6513112769</v>
      </c>
      <c r="D330" s="516">
        <f t="shared" ca="1" si="36"/>
        <v>608911.35647081444</v>
      </c>
      <c r="E330" s="516">
        <f t="shared" ca="1" si="37"/>
        <v>1161972.2948404625</v>
      </c>
      <c r="F330" s="516">
        <f t="shared" ca="1" si="38"/>
        <v>111252431.97669449</v>
      </c>
      <c r="G330" s="517">
        <v>53701</v>
      </c>
      <c r="H330" s="516">
        <f t="shared" ca="1" si="39"/>
        <v>3044.5567823540723</v>
      </c>
      <c r="I330" s="518">
        <f t="shared" ca="1" si="40"/>
        <v>41818.158389011005</v>
      </c>
      <c r="J330" s="530">
        <f t="shared" ca="1" si="42"/>
        <v>1815746.366482642</v>
      </c>
      <c r="K330" s="436"/>
      <c r="L330" s="436"/>
      <c r="M330" s="436"/>
      <c r="O330" s="422">
        <f t="shared" si="43"/>
        <v>31</v>
      </c>
    </row>
    <row r="331" spans="2:15" ht="17.45" customHeight="1">
      <c r="B331" s="510">
        <v>284</v>
      </c>
      <c r="C331" s="515">
        <f t="shared" ca="1" si="41"/>
        <v>1770883.6513112769</v>
      </c>
      <c r="D331" s="516">
        <f t="shared" ca="1" si="36"/>
        <v>602617.33987376187</v>
      </c>
      <c r="E331" s="516">
        <f t="shared" ca="1" si="37"/>
        <v>1168266.3114375151</v>
      </c>
      <c r="F331" s="516">
        <f t="shared" ca="1" si="38"/>
        <v>110084165.66525698</v>
      </c>
      <c r="G331" s="517">
        <v>53732</v>
      </c>
      <c r="H331" s="516">
        <f t="shared" ca="1" si="39"/>
        <v>3013.0866993688091</v>
      </c>
      <c r="I331" s="518">
        <f t="shared" ca="1" si="40"/>
        <v>41385.904695330348</v>
      </c>
      <c r="J331" s="530">
        <f t="shared" ca="1" si="42"/>
        <v>1815282.6427059763</v>
      </c>
      <c r="K331" s="436"/>
      <c r="L331" s="436"/>
      <c r="M331" s="436"/>
      <c r="O331" s="422">
        <f t="shared" si="43"/>
        <v>31</v>
      </c>
    </row>
    <row r="332" spans="2:15" ht="17.45" customHeight="1">
      <c r="B332" s="510">
        <v>285</v>
      </c>
      <c r="C332" s="515">
        <f t="shared" ca="1" si="41"/>
        <v>1770883.6513112769</v>
      </c>
      <c r="D332" s="516">
        <f t="shared" ca="1" si="36"/>
        <v>596289.2306868087</v>
      </c>
      <c r="E332" s="516">
        <f t="shared" ca="1" si="37"/>
        <v>1174594.4206244682</v>
      </c>
      <c r="F332" s="516">
        <f t="shared" ca="1" si="38"/>
        <v>108909571.24463251</v>
      </c>
      <c r="G332" s="517">
        <v>53760</v>
      </c>
      <c r="H332" s="516">
        <f t="shared" ca="1" si="39"/>
        <v>2981.4461534340435</v>
      </c>
      <c r="I332" s="518">
        <f t="shared" ca="1" si="40"/>
        <v>36988.279663526344</v>
      </c>
      <c r="J332" s="530">
        <f t="shared" ca="1" si="42"/>
        <v>1810853.3771282374</v>
      </c>
      <c r="K332" s="436"/>
      <c r="L332" s="436"/>
      <c r="M332" s="436"/>
      <c r="O332" s="422">
        <f t="shared" si="43"/>
        <v>28</v>
      </c>
    </row>
    <row r="333" spans="2:15" ht="17.45" customHeight="1">
      <c r="B333" s="510">
        <v>286</v>
      </c>
      <c r="C333" s="515">
        <f t="shared" ca="1" si="41"/>
        <v>1770883.6513112769</v>
      </c>
      <c r="D333" s="516">
        <f t="shared" ca="1" si="36"/>
        <v>589926.84424175951</v>
      </c>
      <c r="E333" s="516">
        <f t="shared" ca="1" si="37"/>
        <v>1180956.8070695174</v>
      </c>
      <c r="F333" s="516">
        <f t="shared" ca="1" si="38"/>
        <v>107728614.437563</v>
      </c>
      <c r="G333" s="517">
        <v>53791</v>
      </c>
      <c r="H333" s="516">
        <f t="shared" ca="1" si="39"/>
        <v>2949.6342212087975</v>
      </c>
      <c r="I333" s="518">
        <f t="shared" ca="1" si="40"/>
        <v>40514.360503003292</v>
      </c>
      <c r="J333" s="530">
        <f t="shared" ca="1" si="42"/>
        <v>1814347.6460354889</v>
      </c>
      <c r="K333" s="436"/>
      <c r="L333" s="436"/>
      <c r="M333" s="436"/>
      <c r="O333" s="422">
        <f t="shared" si="43"/>
        <v>31</v>
      </c>
    </row>
    <row r="334" spans="2:15" ht="17.45" customHeight="1">
      <c r="B334" s="510">
        <v>287</v>
      </c>
      <c r="C334" s="515">
        <f t="shared" ca="1" si="41"/>
        <v>1770883.6513112769</v>
      </c>
      <c r="D334" s="516">
        <f t="shared" ca="1" si="36"/>
        <v>583529.994870133</v>
      </c>
      <c r="E334" s="516">
        <f t="shared" ca="1" si="37"/>
        <v>1187353.6564411439</v>
      </c>
      <c r="F334" s="516">
        <f t="shared" ca="1" si="38"/>
        <v>106541260.78112186</v>
      </c>
      <c r="G334" s="517">
        <v>53821</v>
      </c>
      <c r="H334" s="516">
        <f t="shared" ca="1" si="39"/>
        <v>2917.6499743506652</v>
      </c>
      <c r="I334" s="518">
        <f t="shared" ca="1" si="40"/>
        <v>38782.301197522676</v>
      </c>
      <c r="J334" s="530">
        <f t="shared" ca="1" si="42"/>
        <v>1812583.6024831503</v>
      </c>
      <c r="K334" s="436"/>
      <c r="L334" s="436"/>
      <c r="M334" s="436"/>
      <c r="O334" s="422">
        <f t="shared" si="43"/>
        <v>30</v>
      </c>
    </row>
    <row r="335" spans="2:15" ht="17.45" customHeight="1">
      <c r="B335" s="510">
        <v>288</v>
      </c>
      <c r="C335" s="515">
        <f t="shared" ca="1" si="41"/>
        <v>1770883.6513112769</v>
      </c>
      <c r="D335" s="516">
        <f t="shared" ca="1" si="36"/>
        <v>577098.4958977435</v>
      </c>
      <c r="E335" s="516">
        <f t="shared" ca="1" si="37"/>
        <v>1193785.1554135336</v>
      </c>
      <c r="F335" s="516">
        <f t="shared" ca="1" si="38"/>
        <v>105347475.62570833</v>
      </c>
      <c r="G335" s="517">
        <v>53852</v>
      </c>
      <c r="H335" s="516">
        <f t="shared" ca="1" si="39"/>
        <v>2885.4924794887174</v>
      </c>
      <c r="I335" s="518">
        <f t="shared" ca="1" si="40"/>
        <v>39633.349010577331</v>
      </c>
      <c r="J335" s="530">
        <f t="shared" ca="1" si="42"/>
        <v>1813402.4928013431</v>
      </c>
      <c r="K335" s="436"/>
      <c r="L335" s="436"/>
      <c r="M335" s="436"/>
      <c r="O335" s="422">
        <f t="shared" si="43"/>
        <v>31</v>
      </c>
    </row>
    <row r="336" spans="2:15" ht="17.45" customHeight="1">
      <c r="B336" s="510">
        <v>289</v>
      </c>
      <c r="C336" s="515">
        <f t="shared" ca="1" si="41"/>
        <v>1770883.6513112769</v>
      </c>
      <c r="D336" s="516">
        <f t="shared" ca="1" si="36"/>
        <v>570632.15963925351</v>
      </c>
      <c r="E336" s="516">
        <f t="shared" ca="1" si="37"/>
        <v>1200251.4916720234</v>
      </c>
      <c r="F336" s="516">
        <f t="shared" ca="1" si="38"/>
        <v>104147224.1340363</v>
      </c>
      <c r="G336" s="517">
        <v>53882</v>
      </c>
      <c r="H336" s="516">
        <f t="shared" ca="1" si="39"/>
        <v>2853.1607981962675</v>
      </c>
      <c r="I336" s="518">
        <f t="shared" ca="1" si="40"/>
        <v>37925.091225254997</v>
      </c>
      <c r="J336" s="530">
        <f t="shared" ca="1" si="42"/>
        <v>1811661.9033347282</v>
      </c>
      <c r="K336" s="436"/>
      <c r="L336" s="436"/>
      <c r="M336" s="436"/>
      <c r="O336" s="422">
        <f t="shared" si="43"/>
        <v>30</v>
      </c>
    </row>
    <row r="337" spans="2:15" ht="17.45" customHeight="1">
      <c r="B337" s="510">
        <v>290</v>
      </c>
      <c r="C337" s="515">
        <f t="shared" ca="1" si="41"/>
        <v>1770883.6513112769</v>
      </c>
      <c r="D337" s="516">
        <f t="shared" ca="1" si="36"/>
        <v>564130.79739269661</v>
      </c>
      <c r="E337" s="516">
        <f t="shared" ca="1" si="37"/>
        <v>1206752.8539185803</v>
      </c>
      <c r="F337" s="516">
        <f t="shared" ca="1" si="38"/>
        <v>102940471.28011772</v>
      </c>
      <c r="G337" s="517">
        <v>53913</v>
      </c>
      <c r="H337" s="516">
        <f t="shared" ca="1" si="39"/>
        <v>2820.653986963483</v>
      </c>
      <c r="I337" s="518">
        <f t="shared" ca="1" si="40"/>
        <v>38742.767377861499</v>
      </c>
      <c r="J337" s="530">
        <f t="shared" ca="1" si="42"/>
        <v>1812447.0726761019</v>
      </c>
      <c r="K337" s="436"/>
      <c r="L337" s="436"/>
      <c r="M337" s="436"/>
      <c r="O337" s="422">
        <f t="shared" si="43"/>
        <v>31</v>
      </c>
    </row>
    <row r="338" spans="2:15" ht="17.45" customHeight="1">
      <c r="B338" s="510">
        <v>291</v>
      </c>
      <c r="C338" s="515">
        <f t="shared" ca="1" si="41"/>
        <v>1770883.6513112769</v>
      </c>
      <c r="D338" s="516">
        <f t="shared" ca="1" si="36"/>
        <v>557594.21943397098</v>
      </c>
      <c r="E338" s="516">
        <f t="shared" ca="1" si="37"/>
        <v>1213289.431877306</v>
      </c>
      <c r="F338" s="516">
        <f t="shared" ca="1" si="38"/>
        <v>101727181.84824042</v>
      </c>
      <c r="G338" s="517">
        <v>53944</v>
      </c>
      <c r="H338" s="516">
        <f t="shared" ca="1" si="39"/>
        <v>2787.9710971698551</v>
      </c>
      <c r="I338" s="518">
        <f t="shared" ca="1" si="40"/>
        <v>38293.855316203786</v>
      </c>
      <c r="J338" s="530">
        <f t="shared" ca="1" si="42"/>
        <v>1811965.4777246506</v>
      </c>
      <c r="K338" s="436"/>
      <c r="L338" s="436"/>
      <c r="M338" s="436"/>
      <c r="O338" s="422">
        <f t="shared" si="43"/>
        <v>31</v>
      </c>
    </row>
    <row r="339" spans="2:15" ht="17.45" customHeight="1">
      <c r="B339" s="510">
        <v>292</v>
      </c>
      <c r="C339" s="515">
        <f t="shared" ca="1" si="41"/>
        <v>1770883.6513112769</v>
      </c>
      <c r="D339" s="516">
        <f t="shared" ca="1" si="36"/>
        <v>551022.23501130228</v>
      </c>
      <c r="E339" s="516">
        <f t="shared" ca="1" si="37"/>
        <v>1219861.4162999745</v>
      </c>
      <c r="F339" s="516">
        <f t="shared" ca="1" si="38"/>
        <v>100507320.43194045</v>
      </c>
      <c r="G339" s="517">
        <v>53974</v>
      </c>
      <c r="H339" s="516">
        <f t="shared" ca="1" si="39"/>
        <v>2755.1111750565115</v>
      </c>
      <c r="I339" s="518">
        <f t="shared" ca="1" si="40"/>
        <v>36621.785465366549</v>
      </c>
      <c r="J339" s="530">
        <f t="shared" ca="1" si="42"/>
        <v>1810260.5479516999</v>
      </c>
      <c r="K339" s="436"/>
      <c r="L339" s="436"/>
      <c r="M339" s="436"/>
      <c r="O339" s="422">
        <f t="shared" si="43"/>
        <v>30</v>
      </c>
    </row>
    <row r="340" spans="2:15" ht="17.45" customHeight="1">
      <c r="B340" s="510">
        <v>293</v>
      </c>
      <c r="C340" s="515">
        <f t="shared" ca="1" si="41"/>
        <v>1770883.6513112769</v>
      </c>
      <c r="D340" s="516">
        <f t="shared" ca="1" si="36"/>
        <v>544414.65233967744</v>
      </c>
      <c r="E340" s="516">
        <f t="shared" ca="1" si="37"/>
        <v>1226468.9989715996</v>
      </c>
      <c r="F340" s="516">
        <f t="shared" ca="1" si="38"/>
        <v>99280851.432968855</v>
      </c>
      <c r="G340" s="517">
        <v>54005</v>
      </c>
      <c r="H340" s="516">
        <f t="shared" ca="1" si="39"/>
        <v>2722.0732616983873</v>
      </c>
      <c r="I340" s="518">
        <f t="shared" ca="1" si="40"/>
        <v>37388.723200681845</v>
      </c>
      <c r="J340" s="530">
        <f t="shared" ca="1" si="42"/>
        <v>1810994.4477736573</v>
      </c>
      <c r="K340" s="436"/>
      <c r="L340" s="436"/>
      <c r="M340" s="436"/>
      <c r="O340" s="422">
        <f t="shared" si="43"/>
        <v>31</v>
      </c>
    </row>
    <row r="341" spans="2:15" ht="17.45" customHeight="1">
      <c r="B341" s="510">
        <v>294</v>
      </c>
      <c r="C341" s="515">
        <f t="shared" ca="1" si="41"/>
        <v>1770883.6513112769</v>
      </c>
      <c r="D341" s="516">
        <f t="shared" ca="1" si="36"/>
        <v>537771.278595248</v>
      </c>
      <c r="E341" s="516">
        <f t="shared" ca="1" si="37"/>
        <v>1233112.3727160289</v>
      </c>
      <c r="F341" s="516">
        <f t="shared" ca="1" si="38"/>
        <v>98047739.06025283</v>
      </c>
      <c r="G341" s="517">
        <v>54035</v>
      </c>
      <c r="H341" s="516">
        <f t="shared" ca="1" si="39"/>
        <v>2688.8563929762399</v>
      </c>
      <c r="I341" s="518">
        <f t="shared" ca="1" si="40"/>
        <v>35741.106515868785</v>
      </c>
      <c r="J341" s="530">
        <f t="shared" ca="1" si="42"/>
        <v>1809313.6142201219</v>
      </c>
      <c r="K341" s="436"/>
      <c r="L341" s="436"/>
      <c r="M341" s="436"/>
      <c r="O341" s="422">
        <f t="shared" si="43"/>
        <v>30</v>
      </c>
    </row>
    <row r="342" spans="2:15" ht="17.45" customHeight="1">
      <c r="B342" s="510">
        <v>295</v>
      </c>
      <c r="C342" s="515">
        <f t="shared" ca="1" si="41"/>
        <v>1770883.6513112769</v>
      </c>
      <c r="D342" s="516">
        <f t="shared" ca="1" si="36"/>
        <v>531091.91990970285</v>
      </c>
      <c r="E342" s="516">
        <f t="shared" ca="1" si="37"/>
        <v>1239791.7314015741</v>
      </c>
      <c r="F342" s="516">
        <f t="shared" ca="1" si="38"/>
        <v>96807947.328851253</v>
      </c>
      <c r="G342" s="517">
        <v>54066</v>
      </c>
      <c r="H342" s="516">
        <f t="shared" ca="1" si="39"/>
        <v>2655.4595995485142</v>
      </c>
      <c r="I342" s="518">
        <f t="shared" ca="1" si="40"/>
        <v>36473.758930414049</v>
      </c>
      <c r="J342" s="530">
        <f t="shared" ca="1" si="42"/>
        <v>1810012.8698412394</v>
      </c>
      <c r="K342" s="436"/>
      <c r="L342" s="436"/>
      <c r="M342" s="436"/>
      <c r="O342" s="422">
        <f t="shared" si="43"/>
        <v>31</v>
      </c>
    </row>
    <row r="343" spans="2:15" ht="17.45" customHeight="1">
      <c r="B343" s="510">
        <v>296</v>
      </c>
      <c r="C343" s="515">
        <f t="shared" ca="1" si="41"/>
        <v>1770883.6513112769</v>
      </c>
      <c r="D343" s="516">
        <f t="shared" ca="1" si="36"/>
        <v>524376.38136461098</v>
      </c>
      <c r="E343" s="516">
        <f t="shared" ca="1" si="37"/>
        <v>1246507.269946666</v>
      </c>
      <c r="F343" s="516">
        <f t="shared" ca="1" si="38"/>
        <v>95561440.058904588</v>
      </c>
      <c r="G343" s="517">
        <v>54097</v>
      </c>
      <c r="H343" s="516">
        <f t="shared" ca="1" si="39"/>
        <v>2621.881906823055</v>
      </c>
      <c r="I343" s="518">
        <f t="shared" ca="1" si="40"/>
        <v>36012.55640633266</v>
      </c>
      <c r="J343" s="530">
        <f t="shared" ca="1" si="42"/>
        <v>1809518.0896244326</v>
      </c>
      <c r="K343" s="436"/>
      <c r="L343" s="436"/>
      <c r="M343" s="436"/>
      <c r="O343" s="422">
        <f t="shared" si="43"/>
        <v>31</v>
      </c>
    </row>
    <row r="344" spans="2:15" ht="17.45" customHeight="1">
      <c r="B344" s="510">
        <v>297</v>
      </c>
      <c r="C344" s="515">
        <f t="shared" ca="1" si="41"/>
        <v>1770883.6513112769</v>
      </c>
      <c r="D344" s="516">
        <f t="shared" ca="1" si="36"/>
        <v>517624.46698573319</v>
      </c>
      <c r="E344" s="516">
        <f t="shared" ca="1" si="37"/>
        <v>1253259.1843255437</v>
      </c>
      <c r="F344" s="516">
        <f t="shared" ca="1" si="38"/>
        <v>94308180.874579042</v>
      </c>
      <c r="G344" s="517">
        <v>54126</v>
      </c>
      <c r="H344" s="516">
        <f t="shared" ca="1" si="39"/>
        <v>2588.1223349286661</v>
      </c>
      <c r="I344" s="518">
        <f t="shared" ca="1" si="40"/>
        <v>33255.381140498794</v>
      </c>
      <c r="J344" s="530">
        <f t="shared" ca="1" si="42"/>
        <v>1806727.1547867046</v>
      </c>
      <c r="K344" s="436"/>
      <c r="L344" s="436"/>
      <c r="M344" s="436"/>
      <c r="O344" s="422">
        <f t="shared" si="43"/>
        <v>29</v>
      </c>
    </row>
    <row r="345" spans="2:15" ht="17.45" customHeight="1">
      <c r="B345" s="510">
        <v>298</v>
      </c>
      <c r="C345" s="515">
        <f t="shared" ca="1" si="41"/>
        <v>1770883.6513112769</v>
      </c>
      <c r="D345" s="516">
        <f t="shared" ca="1" si="36"/>
        <v>510835.97973730316</v>
      </c>
      <c r="E345" s="516">
        <f t="shared" ca="1" si="37"/>
        <v>1260047.6715739737</v>
      </c>
      <c r="F345" s="516">
        <f t="shared" ca="1" si="38"/>
        <v>93048133.203005075</v>
      </c>
      <c r="G345" s="517">
        <v>54157</v>
      </c>
      <c r="H345" s="516">
        <f t="shared" ca="1" si="39"/>
        <v>2554.179898686516</v>
      </c>
      <c r="I345" s="518">
        <f t="shared" ca="1" si="40"/>
        <v>35082.643285343394</v>
      </c>
      <c r="J345" s="530">
        <f t="shared" ca="1" si="42"/>
        <v>1808520.4744953068</v>
      </c>
      <c r="K345" s="436"/>
      <c r="L345" s="436"/>
      <c r="M345" s="436"/>
      <c r="O345" s="422">
        <f t="shared" si="43"/>
        <v>31</v>
      </c>
    </row>
    <row r="346" spans="2:15" ht="17.45" customHeight="1">
      <c r="B346" s="510">
        <v>299</v>
      </c>
      <c r="C346" s="515">
        <f t="shared" ca="1" si="41"/>
        <v>1770883.6513112769</v>
      </c>
      <c r="D346" s="516">
        <f t="shared" ca="1" si="36"/>
        <v>504010.72151627752</v>
      </c>
      <c r="E346" s="516">
        <f t="shared" ca="1" si="37"/>
        <v>1266872.9297949993</v>
      </c>
      <c r="F346" s="516">
        <f t="shared" ca="1" si="38"/>
        <v>91781260.273210078</v>
      </c>
      <c r="G346" s="517">
        <v>54187</v>
      </c>
      <c r="H346" s="516">
        <f t="shared" ca="1" si="39"/>
        <v>2520.0536075813875</v>
      </c>
      <c r="I346" s="518">
        <f t="shared" ca="1" si="40"/>
        <v>33497.327953081825</v>
      </c>
      <c r="J346" s="530">
        <f t="shared" ca="1" si="42"/>
        <v>1806901.0328719402</v>
      </c>
      <c r="K346" s="436"/>
      <c r="L346" s="436"/>
      <c r="M346" s="436"/>
      <c r="O346" s="422">
        <f t="shared" si="43"/>
        <v>30</v>
      </c>
    </row>
    <row r="347" spans="2:15" ht="17.45" customHeight="1">
      <c r="B347" s="510">
        <v>300</v>
      </c>
      <c r="C347" s="515">
        <f t="shared" ca="1" si="41"/>
        <v>1770883.6513112769</v>
      </c>
      <c r="D347" s="516">
        <f t="shared" ca="1" si="36"/>
        <v>497148.49314655463</v>
      </c>
      <c r="E347" s="516">
        <f t="shared" ca="1" si="37"/>
        <v>1273735.1581647224</v>
      </c>
      <c r="F347" s="516">
        <f t="shared" ca="1" si="38"/>
        <v>90507525.115045354</v>
      </c>
      <c r="G347" s="517">
        <v>54218</v>
      </c>
      <c r="H347" s="516">
        <f t="shared" ca="1" si="39"/>
        <v>2485.7424657327733</v>
      </c>
      <c r="I347" s="518">
        <f t="shared" ca="1" si="40"/>
        <v>34142.628821634142</v>
      </c>
      <c r="J347" s="530">
        <f t="shared" ca="1" si="42"/>
        <v>1807512.022598644</v>
      </c>
      <c r="K347" s="436"/>
      <c r="L347" s="436"/>
      <c r="M347" s="436"/>
      <c r="O347" s="422">
        <f t="shared" si="43"/>
        <v>31</v>
      </c>
    </row>
    <row r="348" spans="2:15" ht="17.45" customHeight="1">
      <c r="B348" s="510">
        <v>301</v>
      </c>
      <c r="C348" s="515">
        <f t="shared" ca="1" si="41"/>
        <v>1770883.6513112769</v>
      </c>
      <c r="D348" s="516">
        <f t="shared" ca="1" si="36"/>
        <v>490249.09437316237</v>
      </c>
      <c r="E348" s="516">
        <f t="shared" ca="1" si="37"/>
        <v>1280634.5569381146</v>
      </c>
      <c r="F348" s="516">
        <f t="shared" ca="1" si="38"/>
        <v>89226890.558107242</v>
      </c>
      <c r="G348" s="517">
        <v>54248</v>
      </c>
      <c r="H348" s="516">
        <f t="shared" ca="1" si="39"/>
        <v>2451.2454718658119</v>
      </c>
      <c r="I348" s="518">
        <f t="shared" ca="1" si="40"/>
        <v>32582.709041416325</v>
      </c>
      <c r="J348" s="530">
        <f t="shared" ca="1" si="42"/>
        <v>1805917.6058245592</v>
      </c>
      <c r="K348" s="436"/>
      <c r="L348" s="436"/>
      <c r="M348" s="436"/>
      <c r="O348" s="422">
        <f t="shared" si="43"/>
        <v>30</v>
      </c>
    </row>
    <row r="349" spans="2:15" ht="17.45" customHeight="1">
      <c r="B349" s="510">
        <v>302</v>
      </c>
      <c r="C349" s="515">
        <f t="shared" ca="1" si="41"/>
        <v>1770883.6513112769</v>
      </c>
      <c r="D349" s="516">
        <f t="shared" ca="1" si="36"/>
        <v>483312.32385641424</v>
      </c>
      <c r="E349" s="516">
        <f t="shared" ca="1" si="37"/>
        <v>1287571.3274548627</v>
      </c>
      <c r="F349" s="516">
        <f t="shared" ca="1" si="38"/>
        <v>87939319.230652377</v>
      </c>
      <c r="G349" s="517">
        <v>54279</v>
      </c>
      <c r="H349" s="516">
        <f t="shared" ca="1" si="39"/>
        <v>2416.5616192820712</v>
      </c>
      <c r="I349" s="518">
        <f t="shared" ca="1" si="40"/>
        <v>33192.403287615889</v>
      </c>
      <c r="J349" s="530">
        <f t="shared" ca="1" si="42"/>
        <v>1806492.6162181748</v>
      </c>
      <c r="K349" s="436"/>
      <c r="L349" s="436"/>
      <c r="M349" s="436"/>
      <c r="O349" s="422">
        <f t="shared" si="43"/>
        <v>31</v>
      </c>
    </row>
    <row r="350" spans="2:15" ht="17.45" customHeight="1">
      <c r="B350" s="510">
        <v>303</v>
      </c>
      <c r="C350" s="515">
        <f t="shared" ca="1" si="41"/>
        <v>1770883.6513112769</v>
      </c>
      <c r="D350" s="516">
        <f t="shared" ca="1" si="36"/>
        <v>476337.97916603374</v>
      </c>
      <c r="E350" s="516">
        <f t="shared" ca="1" si="37"/>
        <v>1294545.6721452433</v>
      </c>
      <c r="F350" s="516">
        <f t="shared" ca="1" si="38"/>
        <v>86644773.55850713</v>
      </c>
      <c r="G350" s="517">
        <v>54310</v>
      </c>
      <c r="H350" s="516">
        <f t="shared" ca="1" si="39"/>
        <v>2381.6898958301686</v>
      </c>
      <c r="I350" s="518">
        <f t="shared" ca="1" si="40"/>
        <v>32713.426753802676</v>
      </c>
      <c r="J350" s="530">
        <f t="shared" ca="1" si="42"/>
        <v>1805978.7679609098</v>
      </c>
      <c r="K350" s="436"/>
      <c r="L350" s="436"/>
      <c r="M350" s="436"/>
      <c r="O350" s="422">
        <f t="shared" si="43"/>
        <v>31</v>
      </c>
    </row>
    <row r="351" spans="2:15" ht="17.45" customHeight="1">
      <c r="B351" s="510">
        <v>304</v>
      </c>
      <c r="C351" s="515">
        <f t="shared" ca="1" si="41"/>
        <v>1770883.6513112769</v>
      </c>
      <c r="D351" s="516">
        <f t="shared" ca="1" si="36"/>
        <v>469325.85677524697</v>
      </c>
      <c r="E351" s="516">
        <f t="shared" ca="1" si="37"/>
        <v>1301557.7945360299</v>
      </c>
      <c r="F351" s="516">
        <f t="shared" ca="1" si="38"/>
        <v>85343215.763971105</v>
      </c>
      <c r="G351" s="517">
        <v>54340</v>
      </c>
      <c r="H351" s="516">
        <f t="shared" ca="1" si="39"/>
        <v>2346.6292838762347</v>
      </c>
      <c r="I351" s="518">
        <f t="shared" ca="1" si="40"/>
        <v>31192.118481062564</v>
      </c>
      <c r="J351" s="530">
        <f t="shared" ca="1" si="42"/>
        <v>1804422.3990762157</v>
      </c>
      <c r="K351" s="436"/>
      <c r="L351" s="436"/>
      <c r="M351" s="436"/>
      <c r="O351" s="422">
        <f t="shared" si="43"/>
        <v>30</v>
      </c>
    </row>
    <row r="352" spans="2:15" ht="17.45" customHeight="1">
      <c r="B352" s="510">
        <v>305</v>
      </c>
      <c r="C352" s="515">
        <f t="shared" ca="1" si="41"/>
        <v>1770883.6513112769</v>
      </c>
      <c r="D352" s="516">
        <f t="shared" ca="1" si="36"/>
        <v>462275.75205484353</v>
      </c>
      <c r="E352" s="516">
        <f t="shared" ca="1" si="37"/>
        <v>1308607.8992564334</v>
      </c>
      <c r="F352" s="516">
        <f t="shared" ca="1" si="38"/>
        <v>84034607.864714667</v>
      </c>
      <c r="G352" s="517">
        <v>54371</v>
      </c>
      <c r="H352" s="516">
        <f t="shared" ca="1" si="39"/>
        <v>2311.3787602742177</v>
      </c>
      <c r="I352" s="518">
        <f t="shared" ca="1" si="40"/>
        <v>31747.676264197249</v>
      </c>
      <c r="J352" s="530">
        <f t="shared" ca="1" si="42"/>
        <v>1804942.7063357485</v>
      </c>
      <c r="K352" s="436"/>
      <c r="L352" s="436"/>
      <c r="M352" s="436"/>
      <c r="O352" s="422">
        <f t="shared" si="43"/>
        <v>31</v>
      </c>
    </row>
    <row r="353" spans="2:15" ht="17.45" customHeight="1">
      <c r="B353" s="510">
        <v>306</v>
      </c>
      <c r="C353" s="515">
        <f t="shared" ca="1" si="41"/>
        <v>1770883.6513112769</v>
      </c>
      <c r="D353" s="516">
        <f t="shared" ca="1" si="36"/>
        <v>455187.45926720445</v>
      </c>
      <c r="E353" s="516">
        <f t="shared" ca="1" si="37"/>
        <v>1315696.1920440726</v>
      </c>
      <c r="F353" s="516">
        <f t="shared" ca="1" si="38"/>
        <v>82718911.672670588</v>
      </c>
      <c r="G353" s="517">
        <v>54401</v>
      </c>
      <c r="H353" s="516">
        <f t="shared" ca="1" si="39"/>
        <v>2275.9372963360224</v>
      </c>
      <c r="I353" s="518">
        <f t="shared" ca="1" si="40"/>
        <v>30252.458831297274</v>
      </c>
      <c r="J353" s="530">
        <f t="shared" ca="1" si="42"/>
        <v>1803412.0474389102</v>
      </c>
      <c r="K353" s="436"/>
      <c r="L353" s="436"/>
      <c r="M353" s="436"/>
      <c r="O353" s="422">
        <f t="shared" si="43"/>
        <v>30</v>
      </c>
    </row>
    <row r="354" spans="2:15" ht="17.45" customHeight="1">
      <c r="B354" s="510">
        <v>307</v>
      </c>
      <c r="C354" s="515">
        <f t="shared" ca="1" si="41"/>
        <v>1770883.6513112769</v>
      </c>
      <c r="D354" s="516">
        <f t="shared" ca="1" si="36"/>
        <v>448060.77156029904</v>
      </c>
      <c r="E354" s="516">
        <f t="shared" ca="1" si="37"/>
        <v>1322822.879750978</v>
      </c>
      <c r="F354" s="516">
        <f t="shared" ca="1" si="38"/>
        <v>81396088.792919606</v>
      </c>
      <c r="G354" s="517">
        <v>54432</v>
      </c>
      <c r="H354" s="516">
        <f t="shared" ca="1" si="39"/>
        <v>2240.3038578014953</v>
      </c>
      <c r="I354" s="518">
        <f t="shared" ca="1" si="40"/>
        <v>30771.435142233455</v>
      </c>
      <c r="J354" s="530">
        <f t="shared" ca="1" si="42"/>
        <v>1803895.3903113119</v>
      </c>
      <c r="K354" s="436"/>
      <c r="L354" s="436"/>
      <c r="M354" s="436"/>
      <c r="O354" s="422">
        <f t="shared" si="43"/>
        <v>31</v>
      </c>
    </row>
    <row r="355" spans="2:15" ht="17.45" customHeight="1">
      <c r="B355" s="510">
        <v>308</v>
      </c>
      <c r="C355" s="515">
        <f t="shared" ca="1" si="41"/>
        <v>1770883.6513112769</v>
      </c>
      <c r="D355" s="516">
        <f t="shared" ca="1" si="36"/>
        <v>440895.48096164787</v>
      </c>
      <c r="E355" s="516">
        <f t="shared" ca="1" si="37"/>
        <v>1329988.1703496291</v>
      </c>
      <c r="F355" s="516">
        <f t="shared" ca="1" si="38"/>
        <v>80066100.622569978</v>
      </c>
      <c r="G355" s="517">
        <v>54463</v>
      </c>
      <c r="H355" s="516">
        <f t="shared" ca="1" si="39"/>
        <v>2204.4774048082395</v>
      </c>
      <c r="I355" s="518">
        <f t="shared" ca="1" si="40"/>
        <v>30279.345030966088</v>
      </c>
      <c r="J355" s="530">
        <f t="shared" ca="1" si="42"/>
        <v>1803367.4737470511</v>
      </c>
      <c r="K355" s="436"/>
      <c r="L355" s="436"/>
      <c r="M355" s="436"/>
      <c r="O355" s="422">
        <f t="shared" si="43"/>
        <v>31</v>
      </c>
    </row>
    <row r="356" spans="2:15" ht="17.45" customHeight="1">
      <c r="B356" s="510">
        <v>309</v>
      </c>
      <c r="C356" s="515">
        <f t="shared" ca="1" si="41"/>
        <v>1770883.6513112769</v>
      </c>
      <c r="D356" s="516">
        <f t="shared" ca="1" si="36"/>
        <v>433691.37837225408</v>
      </c>
      <c r="E356" s="516">
        <f t="shared" ca="1" si="37"/>
        <v>1337192.2729390229</v>
      </c>
      <c r="F356" s="516">
        <f t="shared" ca="1" si="38"/>
        <v>78728908.349630952</v>
      </c>
      <c r="G356" s="517">
        <v>54491</v>
      </c>
      <c r="H356" s="516">
        <f t="shared" ca="1" si="39"/>
        <v>2168.4568918612704</v>
      </c>
      <c r="I356" s="518">
        <f t="shared" ca="1" si="40"/>
        <v>26902.209809183511</v>
      </c>
      <c r="J356" s="530">
        <f t="shared" ca="1" si="42"/>
        <v>1799954.3180123218</v>
      </c>
      <c r="K356" s="436"/>
      <c r="L356" s="436"/>
      <c r="M356" s="436"/>
      <c r="O356" s="422">
        <f t="shared" si="43"/>
        <v>28</v>
      </c>
    </row>
    <row r="357" spans="2:15" ht="17.45" customHeight="1">
      <c r="B357" s="510">
        <v>310</v>
      </c>
      <c r="C357" s="515">
        <f t="shared" ca="1" si="41"/>
        <v>1770883.6513112769</v>
      </c>
      <c r="D357" s="516">
        <f t="shared" ca="1" si="36"/>
        <v>426448.25356050098</v>
      </c>
      <c r="E357" s="516">
        <f t="shared" ca="1" si="37"/>
        <v>1344435.397750776</v>
      </c>
      <c r="F357" s="516">
        <f t="shared" ca="1" si="38"/>
        <v>77384472.951880172</v>
      </c>
      <c r="G357" s="517">
        <v>54522</v>
      </c>
      <c r="H357" s="516">
        <f t="shared" ca="1" si="39"/>
        <v>2132.2412678025048</v>
      </c>
      <c r="I357" s="518">
        <f t="shared" ca="1" si="40"/>
        <v>29287.153906062711</v>
      </c>
      <c r="J357" s="530">
        <f t="shared" ca="1" si="42"/>
        <v>1802303.0464851421</v>
      </c>
      <c r="K357" s="436"/>
      <c r="L357" s="436"/>
      <c r="M357" s="436"/>
      <c r="O357" s="422">
        <f t="shared" si="43"/>
        <v>31</v>
      </c>
    </row>
    <row r="358" spans="2:15" ht="17.45" customHeight="1">
      <c r="B358" s="510">
        <v>311</v>
      </c>
      <c r="C358" s="515">
        <f t="shared" ca="1" si="41"/>
        <v>1770883.6513112769</v>
      </c>
      <c r="D358" s="516">
        <f t="shared" ca="1" si="36"/>
        <v>419165.89515601762</v>
      </c>
      <c r="E358" s="516">
        <f t="shared" ca="1" si="37"/>
        <v>1351717.7561552594</v>
      </c>
      <c r="F358" s="516">
        <f t="shared" ca="1" si="38"/>
        <v>76032755.195724919</v>
      </c>
      <c r="G358" s="517">
        <v>54552</v>
      </c>
      <c r="H358" s="516">
        <f t="shared" ca="1" si="39"/>
        <v>2095.8294757800882</v>
      </c>
      <c r="I358" s="518">
        <f t="shared" ca="1" si="40"/>
        <v>27858.410262676858</v>
      </c>
      <c r="J358" s="530">
        <f t="shared" ca="1" si="42"/>
        <v>1800837.8910497339</v>
      </c>
      <c r="K358" s="436"/>
      <c r="L358" s="436"/>
      <c r="M358" s="436"/>
      <c r="O358" s="422">
        <f t="shared" si="43"/>
        <v>30</v>
      </c>
    </row>
    <row r="359" spans="2:15" ht="17.45" customHeight="1">
      <c r="B359" s="510">
        <v>312</v>
      </c>
      <c r="C359" s="515">
        <f t="shared" ca="1" si="41"/>
        <v>1770883.6513112769</v>
      </c>
      <c r="D359" s="516">
        <f t="shared" ca="1" si="36"/>
        <v>411844.09064350999</v>
      </c>
      <c r="E359" s="516">
        <f t="shared" ca="1" si="37"/>
        <v>1359039.560667767</v>
      </c>
      <c r="F359" s="516">
        <f t="shared" ca="1" si="38"/>
        <v>74673715.635057151</v>
      </c>
      <c r="G359" s="517">
        <v>54583</v>
      </c>
      <c r="H359" s="516">
        <f t="shared" ca="1" si="39"/>
        <v>2059.2204532175501</v>
      </c>
      <c r="I359" s="518">
        <f t="shared" ca="1" si="40"/>
        <v>28284.184932809665</v>
      </c>
      <c r="J359" s="530">
        <f t="shared" ca="1" si="42"/>
        <v>1801227.0566973041</v>
      </c>
      <c r="K359" s="436"/>
      <c r="L359" s="436"/>
      <c r="M359" s="436"/>
      <c r="O359" s="422">
        <f t="shared" si="43"/>
        <v>31</v>
      </c>
    </row>
    <row r="360" spans="2:15" ht="17.45" customHeight="1">
      <c r="B360" s="510">
        <v>313</v>
      </c>
      <c r="C360" s="515">
        <f t="shared" ca="1" si="41"/>
        <v>1770883.6513112769</v>
      </c>
      <c r="D360" s="516">
        <f t="shared" ca="1" si="36"/>
        <v>404482.62635655957</v>
      </c>
      <c r="E360" s="516">
        <f t="shared" ca="1" si="37"/>
        <v>1366401.0249547174</v>
      </c>
      <c r="F360" s="516">
        <f t="shared" ca="1" si="38"/>
        <v>73307314.61010243</v>
      </c>
      <c r="G360" s="517">
        <v>54613</v>
      </c>
      <c r="H360" s="516">
        <f t="shared" ca="1" si="39"/>
        <v>2022.4131317827978</v>
      </c>
      <c r="I360" s="518">
        <f t="shared" ca="1" si="40"/>
        <v>26882.537628620572</v>
      </c>
      <c r="J360" s="530">
        <f t="shared" ca="1" si="42"/>
        <v>1799788.6020716804</v>
      </c>
      <c r="K360" s="436"/>
      <c r="L360" s="436"/>
      <c r="M360" s="436"/>
      <c r="O360" s="422">
        <f t="shared" si="43"/>
        <v>30</v>
      </c>
    </row>
    <row r="361" spans="2:15" ht="17.45" customHeight="1">
      <c r="B361" s="510">
        <v>314</v>
      </c>
      <c r="C361" s="515">
        <f t="shared" ca="1" si="41"/>
        <v>1770883.6513112769</v>
      </c>
      <c r="D361" s="516">
        <f t="shared" ca="1" si="36"/>
        <v>397081.28747138818</v>
      </c>
      <c r="E361" s="516">
        <f t="shared" ca="1" si="37"/>
        <v>1373802.3638398887</v>
      </c>
      <c r="F361" s="516">
        <f t="shared" ca="1" si="38"/>
        <v>71933512.246262535</v>
      </c>
      <c r="G361" s="517">
        <v>54644</v>
      </c>
      <c r="H361" s="516">
        <f t="shared" ca="1" si="39"/>
        <v>1985.4064373569408</v>
      </c>
      <c r="I361" s="518">
        <f t="shared" ca="1" si="40"/>
        <v>27270.321034958102</v>
      </c>
      <c r="J361" s="530">
        <f t="shared" ca="1" si="42"/>
        <v>1800139.378783592</v>
      </c>
      <c r="K361" s="436"/>
      <c r="L361" s="436"/>
      <c r="M361" s="436"/>
      <c r="O361" s="422">
        <f t="shared" si="43"/>
        <v>31</v>
      </c>
    </row>
    <row r="362" spans="2:15" ht="17.45" customHeight="1">
      <c r="B362" s="510">
        <v>315</v>
      </c>
      <c r="C362" s="515">
        <f t="shared" ca="1" si="41"/>
        <v>1770883.6513112769</v>
      </c>
      <c r="D362" s="516">
        <f t="shared" ca="1" si="36"/>
        <v>389639.85800058872</v>
      </c>
      <c r="E362" s="516">
        <f t="shared" ca="1" si="37"/>
        <v>1381243.7933106883</v>
      </c>
      <c r="F362" s="516">
        <f t="shared" ca="1" si="38"/>
        <v>70552268.452951849</v>
      </c>
      <c r="G362" s="517">
        <v>54675</v>
      </c>
      <c r="H362" s="516">
        <f t="shared" ca="1" si="39"/>
        <v>1948.1992900029436</v>
      </c>
      <c r="I362" s="518">
        <f t="shared" ca="1" si="40"/>
        <v>26759.266555609658</v>
      </c>
      <c r="J362" s="530">
        <f t="shared" ca="1" si="42"/>
        <v>1799591.1171568895</v>
      </c>
      <c r="K362" s="436"/>
      <c r="L362" s="436"/>
      <c r="M362" s="436"/>
      <c r="O362" s="422">
        <f t="shared" si="43"/>
        <v>31</v>
      </c>
    </row>
    <row r="363" spans="2:15" ht="17.45" customHeight="1">
      <c r="B363" s="510">
        <v>316</v>
      </c>
      <c r="C363" s="515">
        <f t="shared" ca="1" si="41"/>
        <v>1770883.6513112769</v>
      </c>
      <c r="D363" s="516">
        <f t="shared" ca="1" si="36"/>
        <v>382158.12078682252</v>
      </c>
      <c r="E363" s="516">
        <f t="shared" ca="1" si="37"/>
        <v>1388725.5305244545</v>
      </c>
      <c r="F363" s="516">
        <f t="shared" ca="1" si="38"/>
        <v>69163542.922427401</v>
      </c>
      <c r="G363" s="517">
        <v>54705</v>
      </c>
      <c r="H363" s="516">
        <f t="shared" ca="1" si="39"/>
        <v>1910.7906039341126</v>
      </c>
      <c r="I363" s="518">
        <f t="shared" ca="1" si="40"/>
        <v>25398.816643062662</v>
      </c>
      <c r="J363" s="530">
        <f t="shared" ca="1" si="42"/>
        <v>1798193.2585582738</v>
      </c>
      <c r="K363" s="436"/>
      <c r="L363" s="436"/>
      <c r="M363" s="436"/>
      <c r="O363" s="422">
        <f t="shared" si="43"/>
        <v>30</v>
      </c>
    </row>
    <row r="364" spans="2:15" ht="17.45" customHeight="1">
      <c r="B364" s="510">
        <v>317</v>
      </c>
      <c r="C364" s="515">
        <f t="shared" ca="1" si="41"/>
        <v>1770883.6513112769</v>
      </c>
      <c r="D364" s="516">
        <f t="shared" ca="1" si="36"/>
        <v>374635.8574964818</v>
      </c>
      <c r="E364" s="516">
        <f t="shared" ca="1" si="37"/>
        <v>1396247.7938147951</v>
      </c>
      <c r="F364" s="516">
        <f t="shared" ca="1" si="38"/>
        <v>67767295.128612608</v>
      </c>
      <c r="G364" s="517">
        <v>54736</v>
      </c>
      <c r="H364" s="516">
        <f t="shared" ca="1" si="39"/>
        <v>1873.1792874824089</v>
      </c>
      <c r="I364" s="518">
        <f t="shared" ca="1" si="40"/>
        <v>25728.83796714299</v>
      </c>
      <c r="J364" s="530">
        <f t="shared" ca="1" si="42"/>
        <v>1798485.6685659024</v>
      </c>
      <c r="K364" s="436"/>
      <c r="L364" s="436"/>
      <c r="M364" s="436"/>
      <c r="O364" s="422">
        <f t="shared" si="43"/>
        <v>31</v>
      </c>
    </row>
    <row r="365" spans="2:15" ht="17.45" customHeight="1">
      <c r="B365" s="510">
        <v>318</v>
      </c>
      <c r="C365" s="515">
        <f t="shared" ca="1" si="41"/>
        <v>1770883.6513112769</v>
      </c>
      <c r="D365" s="516">
        <f t="shared" ca="1" si="36"/>
        <v>367072.84861331829</v>
      </c>
      <c r="E365" s="516">
        <f t="shared" ca="1" si="37"/>
        <v>1403810.8026979587</v>
      </c>
      <c r="F365" s="516">
        <f t="shared" ca="1" si="38"/>
        <v>66363484.325914651</v>
      </c>
      <c r="G365" s="517">
        <v>54766</v>
      </c>
      <c r="H365" s="516">
        <f t="shared" ca="1" si="39"/>
        <v>1835.3642430665914</v>
      </c>
      <c r="I365" s="518">
        <f t="shared" ca="1" si="40"/>
        <v>24396.226246300535</v>
      </c>
      <c r="J365" s="530">
        <f t="shared" ca="1" si="42"/>
        <v>1797115.2418006442</v>
      </c>
      <c r="K365" s="436"/>
      <c r="L365" s="436"/>
      <c r="M365" s="436"/>
      <c r="O365" s="422">
        <f t="shared" si="43"/>
        <v>30</v>
      </c>
    </row>
    <row r="366" spans="2:15" ht="17.45" customHeight="1">
      <c r="B366" s="510">
        <v>319</v>
      </c>
      <c r="C366" s="515">
        <f t="shared" ca="1" si="41"/>
        <v>1770883.6513112769</v>
      </c>
      <c r="D366" s="516">
        <f t="shared" ca="1" si="36"/>
        <v>359468.87343203771</v>
      </c>
      <c r="E366" s="516">
        <f t="shared" ca="1" si="37"/>
        <v>1411414.7778792393</v>
      </c>
      <c r="F366" s="516">
        <f t="shared" ca="1" si="38"/>
        <v>64952069.548035413</v>
      </c>
      <c r="G366" s="517">
        <v>54797</v>
      </c>
      <c r="H366" s="516">
        <f t="shared" ca="1" si="39"/>
        <v>1797.3443671601885</v>
      </c>
      <c r="I366" s="518">
        <f t="shared" ca="1" si="40"/>
        <v>24687.216169240248</v>
      </c>
      <c r="J366" s="530">
        <f t="shared" ca="1" si="42"/>
        <v>1797368.2118476774</v>
      </c>
      <c r="K366" s="436"/>
      <c r="L366" s="436"/>
      <c r="M366" s="436"/>
      <c r="O366" s="422">
        <f t="shared" si="43"/>
        <v>31</v>
      </c>
    </row>
    <row r="367" spans="2:15" ht="17.45" customHeight="1">
      <c r="B367" s="510">
        <v>320</v>
      </c>
      <c r="C367" s="515">
        <f t="shared" ca="1" si="41"/>
        <v>1770883.6513112769</v>
      </c>
      <c r="D367" s="516">
        <f t="shared" ca="1" si="36"/>
        <v>351823.71005185851</v>
      </c>
      <c r="E367" s="516">
        <f t="shared" ca="1" si="37"/>
        <v>1419059.9412594184</v>
      </c>
      <c r="F367" s="516">
        <f t="shared" ca="1" si="38"/>
        <v>63533009.606775992</v>
      </c>
      <c r="G367" s="517">
        <v>54828</v>
      </c>
      <c r="H367" s="516">
        <f t="shared" ca="1" si="39"/>
        <v>1759.1185502592925</v>
      </c>
      <c r="I367" s="518">
        <f t="shared" ca="1" si="40"/>
        <v>24162.16987186917</v>
      </c>
      <c r="J367" s="530">
        <f t="shared" ca="1" si="42"/>
        <v>1796804.9397334056</v>
      </c>
      <c r="K367" s="436"/>
      <c r="L367" s="436"/>
      <c r="M367" s="436"/>
      <c r="O367" s="422">
        <f t="shared" si="43"/>
        <v>31</v>
      </c>
    </row>
    <row r="368" spans="2:15" ht="17.45" customHeight="1">
      <c r="B368" s="510">
        <v>321</v>
      </c>
      <c r="C368" s="515">
        <f t="shared" ca="1" si="41"/>
        <v>1770883.6513112769</v>
      </c>
      <c r="D368" s="516">
        <f t="shared" ref="D368:D407" ca="1" si="44">+F367*(($H$6/100)/$H$9)</f>
        <v>344137.13537003665</v>
      </c>
      <c r="E368" s="516">
        <f t="shared" ref="E368:E407" ca="1" si="45">+C368-D368</f>
        <v>1426746.5159412404</v>
      </c>
      <c r="F368" s="516">
        <f t="shared" ref="F368:F407" ca="1" si="46">IF(F367&lt;1,0,+F367-E368)</f>
        <v>62106263.090834752</v>
      </c>
      <c r="G368" s="517">
        <v>54856</v>
      </c>
      <c r="H368" s="516">
        <f t="shared" ref="H368:H407" ca="1" si="47">+D368*$H$7/100</f>
        <v>1720.6856768501832</v>
      </c>
      <c r="I368" s="518">
        <f t="shared" ref="I368:I407" ca="1" si="48">+F367*$R$41*O368</f>
        <v>21347.091227876732</v>
      </c>
      <c r="J368" s="530">
        <f t="shared" ca="1" si="42"/>
        <v>1793951.4282160038</v>
      </c>
      <c r="K368" s="436"/>
      <c r="L368" s="436"/>
      <c r="M368" s="436"/>
      <c r="O368" s="422">
        <f t="shared" si="43"/>
        <v>28</v>
      </c>
    </row>
    <row r="369" spans="2:15" ht="17.45" customHeight="1">
      <c r="B369" s="510">
        <v>322</v>
      </c>
      <c r="C369" s="515">
        <f t="shared" ref="C369:C407" ca="1" si="49">IF(F368&lt;1,0,+$H$8)</f>
        <v>1770883.6513112769</v>
      </c>
      <c r="D369" s="516">
        <f t="shared" ca="1" si="44"/>
        <v>336408.92507535493</v>
      </c>
      <c r="E369" s="516">
        <f t="shared" ca="1" si="45"/>
        <v>1434474.726235922</v>
      </c>
      <c r="F369" s="516">
        <f t="shared" ca="1" si="46"/>
        <v>60671788.364598833</v>
      </c>
      <c r="G369" s="517">
        <v>54887</v>
      </c>
      <c r="H369" s="516">
        <f t="shared" ca="1" si="47"/>
        <v>1682.0446253767745</v>
      </c>
      <c r="I369" s="518">
        <f t="shared" ca="1" si="48"/>
        <v>23103.529869790524</v>
      </c>
      <c r="J369" s="530">
        <f t="shared" ref="J369:J407" ca="1" si="50">+C369+H369+I369</f>
        <v>1795669.2258064442</v>
      </c>
      <c r="K369" s="436"/>
      <c r="L369" s="436"/>
      <c r="M369" s="436"/>
      <c r="O369" s="422">
        <f t="shared" ref="O369:O407" si="51">+G369-G368</f>
        <v>31</v>
      </c>
    </row>
    <row r="370" spans="2:15" ht="17.45" customHeight="1">
      <c r="B370" s="510">
        <v>323</v>
      </c>
      <c r="C370" s="515">
        <f t="shared" ca="1" si="49"/>
        <v>1770883.6513112769</v>
      </c>
      <c r="D370" s="516">
        <f t="shared" ca="1" si="44"/>
        <v>328638.85364157701</v>
      </c>
      <c r="E370" s="516">
        <f t="shared" ca="1" si="45"/>
        <v>1442244.7976696999</v>
      </c>
      <c r="F370" s="516">
        <f t="shared" ca="1" si="46"/>
        <v>59229543.566929132</v>
      </c>
      <c r="G370" s="517">
        <v>54917</v>
      </c>
      <c r="H370" s="516">
        <f t="shared" ca="1" si="47"/>
        <v>1643.194268207885</v>
      </c>
      <c r="I370" s="518">
        <f t="shared" ca="1" si="48"/>
        <v>21841.843811255578</v>
      </c>
      <c r="J370" s="530">
        <f t="shared" ca="1" si="50"/>
        <v>1794368.6893907406</v>
      </c>
      <c r="K370" s="436"/>
      <c r="L370" s="436"/>
      <c r="M370" s="436"/>
      <c r="O370" s="422">
        <f t="shared" si="51"/>
        <v>30</v>
      </c>
    </row>
    <row r="371" spans="2:15" ht="17.45" customHeight="1">
      <c r="B371" s="510">
        <v>324</v>
      </c>
      <c r="C371" s="515">
        <f t="shared" ca="1" si="49"/>
        <v>1770883.6513112769</v>
      </c>
      <c r="D371" s="516">
        <f t="shared" ca="1" si="44"/>
        <v>320826.69432086614</v>
      </c>
      <c r="E371" s="516">
        <f t="shared" ca="1" si="45"/>
        <v>1450056.9569904108</v>
      </c>
      <c r="F371" s="516">
        <f t="shared" ca="1" si="46"/>
        <v>57779486.609938718</v>
      </c>
      <c r="G371" s="517">
        <v>54948</v>
      </c>
      <c r="H371" s="516">
        <f t="shared" ca="1" si="47"/>
        <v>1604.1334716043307</v>
      </c>
      <c r="I371" s="518">
        <f t="shared" ca="1" si="48"/>
        <v>22033.390206897635</v>
      </c>
      <c r="J371" s="530">
        <f t="shared" ca="1" si="50"/>
        <v>1794521.174989779</v>
      </c>
      <c r="K371" s="436"/>
      <c r="L371" s="436"/>
      <c r="M371" s="436"/>
      <c r="O371" s="422">
        <f t="shared" si="51"/>
        <v>31</v>
      </c>
    </row>
    <row r="372" spans="2:15" ht="17.45" customHeight="1">
      <c r="B372" s="510">
        <v>325</v>
      </c>
      <c r="C372" s="515">
        <f t="shared" ca="1" si="49"/>
        <v>1770883.6513112769</v>
      </c>
      <c r="D372" s="516">
        <f t="shared" ca="1" si="44"/>
        <v>312972.21913716808</v>
      </c>
      <c r="E372" s="516">
        <f t="shared" ca="1" si="45"/>
        <v>1457911.4321741089</v>
      </c>
      <c r="F372" s="516">
        <f t="shared" ca="1" si="46"/>
        <v>56321575.177764609</v>
      </c>
      <c r="G372" s="517">
        <v>54978</v>
      </c>
      <c r="H372" s="516">
        <f t="shared" ca="1" si="47"/>
        <v>1564.8610956858404</v>
      </c>
      <c r="I372" s="518">
        <f t="shared" ca="1" si="48"/>
        <v>20800.615179577937</v>
      </c>
      <c r="J372" s="530">
        <f t="shared" ca="1" si="50"/>
        <v>1793249.1275865405</v>
      </c>
      <c r="K372" s="436"/>
      <c r="L372" s="436"/>
      <c r="M372" s="436"/>
      <c r="O372" s="422">
        <f t="shared" si="51"/>
        <v>30</v>
      </c>
    </row>
    <row r="373" spans="2:15" ht="17.45" customHeight="1">
      <c r="B373" s="510">
        <v>326</v>
      </c>
      <c r="C373" s="515">
        <f t="shared" ca="1" si="49"/>
        <v>1770883.6513112769</v>
      </c>
      <c r="D373" s="516">
        <f t="shared" ca="1" si="44"/>
        <v>305075.1988795583</v>
      </c>
      <c r="E373" s="516">
        <f t="shared" ca="1" si="45"/>
        <v>1465808.4524317186</v>
      </c>
      <c r="F373" s="516">
        <f t="shared" ca="1" si="46"/>
        <v>54855766.725332893</v>
      </c>
      <c r="G373" s="517">
        <v>55009</v>
      </c>
      <c r="H373" s="516">
        <f t="shared" ca="1" si="47"/>
        <v>1525.3759943977916</v>
      </c>
      <c r="I373" s="518">
        <f t="shared" ca="1" si="48"/>
        <v>20951.625966128431</v>
      </c>
      <c r="J373" s="530">
        <f t="shared" ca="1" si="50"/>
        <v>1793360.6532718032</v>
      </c>
      <c r="K373" s="436"/>
      <c r="L373" s="436"/>
      <c r="M373" s="436"/>
      <c r="O373" s="422">
        <f t="shared" si="51"/>
        <v>31</v>
      </c>
    </row>
    <row r="374" spans="2:15" ht="17.45" customHeight="1">
      <c r="B374" s="510">
        <v>327</v>
      </c>
      <c r="C374" s="515">
        <f t="shared" ca="1" si="49"/>
        <v>1770883.6513112769</v>
      </c>
      <c r="D374" s="516">
        <f t="shared" ca="1" si="44"/>
        <v>297135.40309555316</v>
      </c>
      <c r="E374" s="516">
        <f t="shared" ca="1" si="45"/>
        <v>1473748.2482157238</v>
      </c>
      <c r="F374" s="516">
        <f t="shared" ca="1" si="46"/>
        <v>53382018.477117166</v>
      </c>
      <c r="G374" s="517">
        <v>55040</v>
      </c>
      <c r="H374" s="516">
        <f t="shared" ca="1" si="47"/>
        <v>1485.6770154777657</v>
      </c>
      <c r="I374" s="518">
        <f t="shared" ca="1" si="48"/>
        <v>20406.345221823834</v>
      </c>
      <c r="J374" s="530">
        <f t="shared" ca="1" si="50"/>
        <v>1792775.6735485785</v>
      </c>
      <c r="K374" s="436"/>
      <c r="L374" s="436"/>
      <c r="M374" s="436"/>
      <c r="O374" s="422">
        <f t="shared" si="51"/>
        <v>31</v>
      </c>
    </row>
    <row r="375" spans="2:15" ht="17.45" customHeight="1">
      <c r="B375" s="510">
        <v>328</v>
      </c>
      <c r="C375" s="515">
        <f t="shared" ca="1" si="49"/>
        <v>1770883.6513112769</v>
      </c>
      <c r="D375" s="516">
        <f t="shared" ca="1" si="44"/>
        <v>289152.60008438467</v>
      </c>
      <c r="E375" s="516">
        <f t="shared" ca="1" si="45"/>
        <v>1481731.0512268923</v>
      </c>
      <c r="F375" s="516">
        <f t="shared" ca="1" si="46"/>
        <v>51900287.425890274</v>
      </c>
      <c r="G375" s="517">
        <v>55070</v>
      </c>
      <c r="H375" s="516">
        <f t="shared" ca="1" si="47"/>
        <v>1445.7630004219234</v>
      </c>
      <c r="I375" s="518">
        <f t="shared" ca="1" si="48"/>
        <v>19217.526651762175</v>
      </c>
      <c r="J375" s="530">
        <f t="shared" ca="1" si="50"/>
        <v>1791546.9409634611</v>
      </c>
      <c r="K375" s="436"/>
      <c r="L375" s="436"/>
      <c r="M375" s="436"/>
      <c r="O375" s="422">
        <f t="shared" si="51"/>
        <v>30</v>
      </c>
    </row>
    <row r="376" spans="2:15" ht="17.45" customHeight="1">
      <c r="B376" s="510">
        <v>329</v>
      </c>
      <c r="C376" s="515">
        <f t="shared" ca="1" si="49"/>
        <v>1770883.6513112769</v>
      </c>
      <c r="D376" s="516">
        <f t="shared" ca="1" si="44"/>
        <v>281126.55689023901</v>
      </c>
      <c r="E376" s="516">
        <f t="shared" ca="1" si="45"/>
        <v>1489757.0944210379</v>
      </c>
      <c r="F376" s="516">
        <f t="shared" ca="1" si="46"/>
        <v>50410530.331469238</v>
      </c>
      <c r="G376" s="517">
        <v>55101</v>
      </c>
      <c r="H376" s="516">
        <f t="shared" ca="1" si="47"/>
        <v>1405.632784451195</v>
      </c>
      <c r="I376" s="518">
        <f t="shared" ca="1" si="48"/>
        <v>19306.906922431179</v>
      </c>
      <c r="J376" s="530">
        <f t="shared" ca="1" si="50"/>
        <v>1791596.1910181593</v>
      </c>
      <c r="K376" s="436"/>
      <c r="L376" s="436"/>
      <c r="M376" s="436"/>
      <c r="O376" s="422">
        <f t="shared" si="51"/>
        <v>31</v>
      </c>
    </row>
    <row r="377" spans="2:15" ht="17.45" customHeight="1">
      <c r="B377" s="510">
        <v>330</v>
      </c>
      <c r="C377" s="515">
        <f t="shared" ca="1" si="49"/>
        <v>1770883.6513112769</v>
      </c>
      <c r="D377" s="516">
        <f t="shared" ca="1" si="44"/>
        <v>273057.03929545841</v>
      </c>
      <c r="E377" s="516">
        <f t="shared" ca="1" si="45"/>
        <v>1497826.6120158185</v>
      </c>
      <c r="F377" s="516">
        <f t="shared" ca="1" si="46"/>
        <v>48912703.719453417</v>
      </c>
      <c r="G377" s="517">
        <v>55131</v>
      </c>
      <c r="H377" s="516">
        <f t="shared" ca="1" si="47"/>
        <v>1365.2851964772919</v>
      </c>
      <c r="I377" s="518">
        <f t="shared" ca="1" si="48"/>
        <v>18147.790919328923</v>
      </c>
      <c r="J377" s="530">
        <f t="shared" ca="1" si="50"/>
        <v>1790396.7274270831</v>
      </c>
      <c r="K377" s="436"/>
      <c r="L377" s="436"/>
      <c r="M377" s="436"/>
      <c r="O377" s="422">
        <f t="shared" si="51"/>
        <v>30</v>
      </c>
    </row>
    <row r="378" spans="2:15" ht="17.45" customHeight="1">
      <c r="B378" s="510">
        <v>331</v>
      </c>
      <c r="C378" s="515">
        <f t="shared" ca="1" si="49"/>
        <v>1770883.6513112769</v>
      </c>
      <c r="D378" s="516">
        <f t="shared" ca="1" si="44"/>
        <v>264943.81181370601</v>
      </c>
      <c r="E378" s="516">
        <f t="shared" ca="1" si="45"/>
        <v>1505939.8394975709</v>
      </c>
      <c r="F378" s="516">
        <f t="shared" ca="1" si="46"/>
        <v>47406763.879955843</v>
      </c>
      <c r="G378" s="517">
        <v>55162</v>
      </c>
      <c r="H378" s="516">
        <f t="shared" ca="1" si="47"/>
        <v>1324.71905906853</v>
      </c>
      <c r="I378" s="518">
        <f t="shared" ca="1" si="48"/>
        <v>18195.525783636669</v>
      </c>
      <c r="J378" s="530">
        <f t="shared" ca="1" si="50"/>
        <v>1790403.896153982</v>
      </c>
      <c r="K378" s="436"/>
      <c r="L378" s="436"/>
      <c r="M378" s="436"/>
      <c r="O378" s="422">
        <f t="shared" si="51"/>
        <v>31</v>
      </c>
    </row>
    <row r="379" spans="2:15" ht="17.45" customHeight="1">
      <c r="B379" s="510">
        <v>332</v>
      </c>
      <c r="C379" s="515">
        <f t="shared" ca="1" si="49"/>
        <v>1770883.6513112769</v>
      </c>
      <c r="D379" s="516">
        <f t="shared" ca="1" si="44"/>
        <v>256786.63768309416</v>
      </c>
      <c r="E379" s="516">
        <f t="shared" ca="1" si="45"/>
        <v>1514097.0136281827</v>
      </c>
      <c r="F379" s="516">
        <f t="shared" ca="1" si="46"/>
        <v>45892666.866327658</v>
      </c>
      <c r="G379" s="517">
        <v>55193</v>
      </c>
      <c r="H379" s="516">
        <f t="shared" ca="1" si="47"/>
        <v>1283.9331884154708</v>
      </c>
      <c r="I379" s="518">
        <f t="shared" ca="1" si="48"/>
        <v>17635.316163343574</v>
      </c>
      <c r="J379" s="530">
        <f t="shared" ca="1" si="50"/>
        <v>1789802.9006630359</v>
      </c>
      <c r="K379" s="436"/>
      <c r="L379" s="436"/>
      <c r="M379" s="436"/>
      <c r="O379" s="422">
        <f t="shared" si="51"/>
        <v>31</v>
      </c>
    </row>
    <row r="380" spans="2:15" ht="17.45" customHeight="1">
      <c r="B380" s="510">
        <v>333</v>
      </c>
      <c r="C380" s="515">
        <f t="shared" ca="1" si="49"/>
        <v>1770883.6513112769</v>
      </c>
      <c r="D380" s="516">
        <f t="shared" ca="1" si="44"/>
        <v>248585.27885927481</v>
      </c>
      <c r="E380" s="516">
        <f t="shared" ca="1" si="45"/>
        <v>1522298.372452002</v>
      </c>
      <c r="F380" s="516">
        <f t="shared" ca="1" si="46"/>
        <v>44370368.493875653</v>
      </c>
      <c r="G380" s="517">
        <v>55221</v>
      </c>
      <c r="H380" s="516">
        <f t="shared" ca="1" si="47"/>
        <v>1242.9263942963742</v>
      </c>
      <c r="I380" s="518">
        <f t="shared" ca="1" si="48"/>
        <v>15419.93606708609</v>
      </c>
      <c r="J380" s="530">
        <f t="shared" ca="1" si="50"/>
        <v>1787546.5137726595</v>
      </c>
      <c r="K380" s="436"/>
      <c r="L380" s="436"/>
      <c r="M380" s="436"/>
      <c r="O380" s="422">
        <f t="shared" si="51"/>
        <v>28</v>
      </c>
    </row>
    <row r="381" spans="2:15" ht="17.45" customHeight="1">
      <c r="B381" s="510">
        <v>334</v>
      </c>
      <c r="C381" s="515">
        <f t="shared" ca="1" si="49"/>
        <v>1770883.6513112769</v>
      </c>
      <c r="D381" s="516">
        <f t="shared" ca="1" si="44"/>
        <v>240339.49600849312</v>
      </c>
      <c r="E381" s="516">
        <f t="shared" ca="1" si="45"/>
        <v>1530544.1553027839</v>
      </c>
      <c r="F381" s="516">
        <f t="shared" ca="1" si="46"/>
        <v>42839824.338572867</v>
      </c>
      <c r="G381" s="517">
        <v>55252</v>
      </c>
      <c r="H381" s="516">
        <f t="shared" ca="1" si="47"/>
        <v>1201.6974800424657</v>
      </c>
      <c r="I381" s="518">
        <f t="shared" ca="1" si="48"/>
        <v>16505.777079721742</v>
      </c>
      <c r="J381" s="530">
        <f t="shared" ca="1" si="50"/>
        <v>1788591.1258710411</v>
      </c>
      <c r="K381" s="436"/>
      <c r="L381" s="436"/>
      <c r="M381" s="436"/>
      <c r="O381" s="422">
        <f t="shared" si="51"/>
        <v>31</v>
      </c>
    </row>
    <row r="382" spans="2:15" ht="17.45" customHeight="1">
      <c r="B382" s="510">
        <v>335</v>
      </c>
      <c r="C382" s="515">
        <f t="shared" ca="1" si="49"/>
        <v>1770883.6513112769</v>
      </c>
      <c r="D382" s="516">
        <f t="shared" ca="1" si="44"/>
        <v>232049.04850060304</v>
      </c>
      <c r="E382" s="516">
        <f t="shared" ca="1" si="45"/>
        <v>1538834.6028106739</v>
      </c>
      <c r="F382" s="516">
        <f t="shared" ca="1" si="46"/>
        <v>41300989.735762194</v>
      </c>
      <c r="G382" s="517">
        <v>55282</v>
      </c>
      <c r="H382" s="516">
        <f t="shared" ca="1" si="47"/>
        <v>1160.2452425030151</v>
      </c>
      <c r="I382" s="518">
        <f t="shared" ca="1" si="48"/>
        <v>15422.336761886228</v>
      </c>
      <c r="J382" s="530">
        <f t="shared" ca="1" si="50"/>
        <v>1787466.2333156662</v>
      </c>
      <c r="K382" s="436"/>
      <c r="L382" s="436"/>
      <c r="M382" s="436"/>
      <c r="O382" s="422">
        <f t="shared" si="51"/>
        <v>30</v>
      </c>
    </row>
    <row r="383" spans="2:15" ht="17.45" customHeight="1">
      <c r="B383" s="510">
        <v>336</v>
      </c>
      <c r="C383" s="515">
        <f t="shared" ca="1" si="49"/>
        <v>1770883.6513112769</v>
      </c>
      <c r="D383" s="516">
        <f t="shared" ca="1" si="44"/>
        <v>223713.69440204522</v>
      </c>
      <c r="E383" s="516">
        <f t="shared" ca="1" si="45"/>
        <v>1547169.9569092318</v>
      </c>
      <c r="F383" s="516">
        <f t="shared" ca="1" si="46"/>
        <v>39753819.778852962</v>
      </c>
      <c r="G383" s="517">
        <v>55313</v>
      </c>
      <c r="H383" s="516">
        <f t="shared" ca="1" si="47"/>
        <v>1118.5684720102261</v>
      </c>
      <c r="I383" s="518">
        <f t="shared" ca="1" si="48"/>
        <v>15363.968181703534</v>
      </c>
      <c r="J383" s="530">
        <f t="shared" ca="1" si="50"/>
        <v>1787366.1879649907</v>
      </c>
      <c r="K383" s="436"/>
      <c r="L383" s="436"/>
      <c r="M383" s="436"/>
      <c r="O383" s="422">
        <f t="shared" si="51"/>
        <v>31</v>
      </c>
    </row>
    <row r="384" spans="2:15" ht="17.45" customHeight="1">
      <c r="B384" s="510">
        <v>337</v>
      </c>
      <c r="C384" s="515">
        <f t="shared" ca="1" si="49"/>
        <v>1770883.6513112769</v>
      </c>
      <c r="D384" s="516">
        <f t="shared" ca="1" si="44"/>
        <v>215333.1904687869</v>
      </c>
      <c r="E384" s="516">
        <f t="shared" ca="1" si="45"/>
        <v>1555550.46084249</v>
      </c>
      <c r="F384" s="516">
        <f t="shared" ca="1" si="46"/>
        <v>38198269.318010472</v>
      </c>
      <c r="G384" s="517">
        <v>55343</v>
      </c>
      <c r="H384" s="516">
        <f t="shared" ca="1" si="47"/>
        <v>1076.6659523439346</v>
      </c>
      <c r="I384" s="518">
        <f t="shared" ca="1" si="48"/>
        <v>14311.375120387065</v>
      </c>
      <c r="J384" s="530">
        <f t="shared" ca="1" si="50"/>
        <v>1786271.6923840081</v>
      </c>
      <c r="K384" s="436"/>
      <c r="L384" s="436"/>
      <c r="M384" s="436"/>
      <c r="O384" s="422">
        <f t="shared" si="51"/>
        <v>30</v>
      </c>
    </row>
    <row r="385" spans="2:15" ht="17.45" customHeight="1">
      <c r="B385" s="510">
        <v>338</v>
      </c>
      <c r="C385" s="515">
        <f t="shared" ca="1" si="49"/>
        <v>1770883.6513112769</v>
      </c>
      <c r="D385" s="516">
        <f t="shared" ca="1" si="44"/>
        <v>206907.2921392234</v>
      </c>
      <c r="E385" s="516">
        <f t="shared" ca="1" si="45"/>
        <v>1563976.3591720536</v>
      </c>
      <c r="F385" s="516">
        <f t="shared" ca="1" si="46"/>
        <v>36634292.958838418</v>
      </c>
      <c r="G385" s="517">
        <v>55374</v>
      </c>
      <c r="H385" s="516">
        <f t="shared" ca="1" si="47"/>
        <v>1034.536460696117</v>
      </c>
      <c r="I385" s="518">
        <f t="shared" ca="1" si="48"/>
        <v>14209.756186299894</v>
      </c>
      <c r="J385" s="530">
        <f t="shared" ca="1" si="50"/>
        <v>1786127.9439582729</v>
      </c>
      <c r="K385" s="436"/>
      <c r="L385" s="436"/>
      <c r="M385" s="436"/>
      <c r="O385" s="422">
        <f t="shared" si="51"/>
        <v>31</v>
      </c>
    </row>
    <row r="386" spans="2:15" ht="17.45" customHeight="1">
      <c r="B386" s="510">
        <v>339</v>
      </c>
      <c r="C386" s="515">
        <f t="shared" ca="1" si="49"/>
        <v>1770883.6513112769</v>
      </c>
      <c r="D386" s="516">
        <f t="shared" ca="1" si="44"/>
        <v>198435.75352704144</v>
      </c>
      <c r="E386" s="516">
        <f t="shared" ca="1" si="45"/>
        <v>1572447.8977842354</v>
      </c>
      <c r="F386" s="516">
        <f t="shared" ca="1" si="46"/>
        <v>35061845.061054185</v>
      </c>
      <c r="G386" s="517">
        <v>55405</v>
      </c>
      <c r="H386" s="516">
        <f t="shared" ca="1" si="47"/>
        <v>992.17876763520724</v>
      </c>
      <c r="I386" s="518">
        <f t="shared" ca="1" si="48"/>
        <v>13627.95698068789</v>
      </c>
      <c r="J386" s="530">
        <f t="shared" ca="1" si="50"/>
        <v>1785503.7870596</v>
      </c>
      <c r="K386" s="436"/>
      <c r="L386" s="436"/>
      <c r="M386" s="436"/>
      <c r="O386" s="422">
        <f t="shared" si="51"/>
        <v>31</v>
      </c>
    </row>
    <row r="387" spans="2:15" ht="17.45" customHeight="1">
      <c r="B387" s="510">
        <v>340</v>
      </c>
      <c r="C387" s="515">
        <f t="shared" ca="1" si="49"/>
        <v>1770883.6513112769</v>
      </c>
      <c r="D387" s="516">
        <f t="shared" ca="1" si="44"/>
        <v>189918.32741404351</v>
      </c>
      <c r="E387" s="516">
        <f t="shared" ca="1" si="45"/>
        <v>1580965.3238972335</v>
      </c>
      <c r="F387" s="516">
        <f t="shared" ca="1" si="46"/>
        <v>33480879.73715695</v>
      </c>
      <c r="G387" s="517">
        <v>55435</v>
      </c>
      <c r="H387" s="516">
        <f t="shared" ca="1" si="47"/>
        <v>949.59163707021753</v>
      </c>
      <c r="I387" s="518">
        <f t="shared" ca="1" si="48"/>
        <v>12622.264221979505</v>
      </c>
      <c r="J387" s="530">
        <f t="shared" ca="1" si="50"/>
        <v>1784455.5071703268</v>
      </c>
      <c r="K387" s="436"/>
      <c r="L387" s="436"/>
      <c r="M387" s="436"/>
      <c r="O387" s="422">
        <f t="shared" si="51"/>
        <v>30</v>
      </c>
    </row>
    <row r="388" spans="2:15" ht="17.45" customHeight="1">
      <c r="B388" s="510">
        <v>341</v>
      </c>
      <c r="C388" s="515">
        <f t="shared" ca="1" si="49"/>
        <v>1770883.6513112769</v>
      </c>
      <c r="D388" s="516">
        <f t="shared" ca="1" si="44"/>
        <v>181354.7652429335</v>
      </c>
      <c r="E388" s="516">
        <f t="shared" ca="1" si="45"/>
        <v>1589528.8860683434</v>
      </c>
      <c r="F388" s="516">
        <f t="shared" ca="1" si="46"/>
        <v>31891350.851088606</v>
      </c>
      <c r="G388" s="517">
        <v>55466</v>
      </c>
      <c r="H388" s="516">
        <f t="shared" ca="1" si="47"/>
        <v>906.77382621466745</v>
      </c>
      <c r="I388" s="518">
        <f t="shared" ca="1" si="48"/>
        <v>12454.887262222383</v>
      </c>
      <c r="J388" s="530">
        <f t="shared" ca="1" si="50"/>
        <v>1784245.312399714</v>
      </c>
      <c r="K388" s="436"/>
      <c r="L388" s="436"/>
      <c r="M388" s="436"/>
      <c r="O388" s="422">
        <f t="shared" si="51"/>
        <v>31</v>
      </c>
    </row>
    <row r="389" spans="2:15" ht="17.45" customHeight="1">
      <c r="B389" s="510">
        <v>342</v>
      </c>
      <c r="C389" s="515">
        <f t="shared" ca="1" si="49"/>
        <v>1770883.6513112769</v>
      </c>
      <c r="D389" s="516">
        <f t="shared" ca="1" si="44"/>
        <v>172744.81711006328</v>
      </c>
      <c r="E389" s="516">
        <f t="shared" ca="1" si="45"/>
        <v>1598138.8342012137</v>
      </c>
      <c r="F389" s="516">
        <f t="shared" ca="1" si="46"/>
        <v>30293212.016887393</v>
      </c>
      <c r="G389" s="517">
        <v>55496</v>
      </c>
      <c r="H389" s="516">
        <f t="shared" ca="1" si="47"/>
        <v>863.72408555031643</v>
      </c>
      <c r="I389" s="518">
        <f t="shared" ca="1" si="48"/>
        <v>11480.886306391898</v>
      </c>
      <c r="J389" s="530">
        <f t="shared" ca="1" si="50"/>
        <v>1783228.261703219</v>
      </c>
      <c r="K389" s="436"/>
      <c r="L389" s="436"/>
      <c r="M389" s="436"/>
      <c r="O389" s="422">
        <f t="shared" si="51"/>
        <v>30</v>
      </c>
    </row>
    <row r="390" spans="2:15" ht="17.45" customHeight="1">
      <c r="B390" s="510">
        <v>343</v>
      </c>
      <c r="C390" s="515">
        <f t="shared" ca="1" si="49"/>
        <v>1770883.6513112769</v>
      </c>
      <c r="D390" s="516">
        <f t="shared" ca="1" si="44"/>
        <v>164088.23175814006</v>
      </c>
      <c r="E390" s="516">
        <f t="shared" ca="1" si="45"/>
        <v>1606795.4195531369</v>
      </c>
      <c r="F390" s="516">
        <f t="shared" ca="1" si="46"/>
        <v>28686416.597334255</v>
      </c>
      <c r="G390" s="517">
        <v>55527</v>
      </c>
      <c r="H390" s="516">
        <f t="shared" ca="1" si="47"/>
        <v>820.44115879070023</v>
      </c>
      <c r="I390" s="518">
        <f t="shared" ca="1" si="48"/>
        <v>11269.074870282109</v>
      </c>
      <c r="J390" s="530">
        <f t="shared" ca="1" si="50"/>
        <v>1782973.1673403496</v>
      </c>
      <c r="K390" s="436"/>
      <c r="L390" s="436"/>
      <c r="M390" s="436"/>
      <c r="O390" s="422">
        <f t="shared" si="51"/>
        <v>31</v>
      </c>
    </row>
    <row r="391" spans="2:15" ht="17.45" customHeight="1">
      <c r="B391" s="510">
        <v>344</v>
      </c>
      <c r="C391" s="515">
        <f t="shared" ca="1" si="49"/>
        <v>1770883.6513112769</v>
      </c>
      <c r="D391" s="516">
        <f t="shared" ca="1" si="44"/>
        <v>155384.75656889388</v>
      </c>
      <c r="E391" s="516">
        <f t="shared" ca="1" si="45"/>
        <v>1615498.8947423832</v>
      </c>
      <c r="F391" s="516">
        <f t="shared" ca="1" si="46"/>
        <v>27070917.70259187</v>
      </c>
      <c r="G391" s="517">
        <v>55558</v>
      </c>
      <c r="H391" s="516">
        <f t="shared" ca="1" si="47"/>
        <v>776.92378284446943</v>
      </c>
      <c r="I391" s="518">
        <f t="shared" ca="1" si="48"/>
        <v>10671.346974208342</v>
      </c>
      <c r="J391" s="530">
        <f t="shared" ca="1" si="50"/>
        <v>1782331.9220683298</v>
      </c>
      <c r="K391" s="436"/>
      <c r="L391" s="436"/>
      <c r="M391" s="436"/>
      <c r="O391" s="422">
        <f t="shared" si="51"/>
        <v>31</v>
      </c>
    </row>
    <row r="392" spans="2:15" ht="17.45" customHeight="1">
      <c r="B392" s="510">
        <v>345</v>
      </c>
      <c r="C392" s="515">
        <f t="shared" ca="1" si="49"/>
        <v>1770883.6513112769</v>
      </c>
      <c r="D392" s="516">
        <f t="shared" ca="1" si="44"/>
        <v>146634.13755570597</v>
      </c>
      <c r="E392" s="516">
        <f t="shared" ca="1" si="45"/>
        <v>1624249.5137555711</v>
      </c>
      <c r="F392" s="516">
        <f t="shared" ca="1" si="46"/>
        <v>25446668.188836299</v>
      </c>
      <c r="G392" s="517">
        <v>55587</v>
      </c>
      <c r="H392" s="516">
        <f t="shared" ca="1" si="47"/>
        <v>733.17068777852978</v>
      </c>
      <c r="I392" s="518">
        <f t="shared" ca="1" si="48"/>
        <v>9420.6793605019702</v>
      </c>
      <c r="J392" s="530">
        <f t="shared" ca="1" si="50"/>
        <v>1781037.5013595575</v>
      </c>
      <c r="K392" s="436"/>
      <c r="L392" s="436"/>
      <c r="M392" s="436"/>
      <c r="O392" s="422">
        <f t="shared" si="51"/>
        <v>29</v>
      </c>
    </row>
    <row r="393" spans="2:15" ht="17.45" customHeight="1">
      <c r="B393" s="510">
        <v>346</v>
      </c>
      <c r="C393" s="515">
        <f t="shared" ca="1" si="49"/>
        <v>1770883.6513112769</v>
      </c>
      <c r="D393" s="516">
        <f t="shared" ca="1" si="44"/>
        <v>137836.11935619664</v>
      </c>
      <c r="E393" s="516">
        <f t="shared" ca="1" si="45"/>
        <v>1633047.5319550803</v>
      </c>
      <c r="F393" s="516">
        <f t="shared" ca="1" si="46"/>
        <v>23813620.656881217</v>
      </c>
      <c r="G393" s="517">
        <v>55618</v>
      </c>
      <c r="H393" s="516">
        <f t="shared" ca="1" si="47"/>
        <v>689.18059678098314</v>
      </c>
      <c r="I393" s="518">
        <f t="shared" ca="1" si="48"/>
        <v>9466.1605662471011</v>
      </c>
      <c r="J393" s="530">
        <f t="shared" ca="1" si="50"/>
        <v>1781038.992474305</v>
      </c>
      <c r="K393" s="436"/>
      <c r="L393" s="436"/>
      <c r="M393" s="436"/>
      <c r="O393" s="422">
        <f t="shared" si="51"/>
        <v>31</v>
      </c>
    </row>
    <row r="394" spans="2:15" ht="17.45" customHeight="1">
      <c r="B394" s="510">
        <v>347</v>
      </c>
      <c r="C394" s="515">
        <f t="shared" ca="1" si="49"/>
        <v>1770883.6513112769</v>
      </c>
      <c r="D394" s="516">
        <f t="shared" ca="1" si="44"/>
        <v>128990.44522477327</v>
      </c>
      <c r="E394" s="516">
        <f t="shared" ca="1" si="45"/>
        <v>1641893.2060865036</v>
      </c>
      <c r="F394" s="516">
        <f t="shared" ca="1" si="46"/>
        <v>22171727.450794712</v>
      </c>
      <c r="G394" s="517">
        <v>55648</v>
      </c>
      <c r="H394" s="516">
        <f t="shared" ca="1" si="47"/>
        <v>644.95222612386635</v>
      </c>
      <c r="I394" s="518">
        <f t="shared" ca="1" si="48"/>
        <v>8572.903436477236</v>
      </c>
      <c r="J394" s="530">
        <f t="shared" ca="1" si="50"/>
        <v>1780101.506973878</v>
      </c>
      <c r="K394" s="436"/>
      <c r="L394" s="436"/>
      <c r="M394" s="436"/>
      <c r="O394" s="422">
        <f t="shared" si="51"/>
        <v>30</v>
      </c>
    </row>
    <row r="395" spans="2:15" ht="17.45" customHeight="1">
      <c r="B395" s="510">
        <v>348</v>
      </c>
      <c r="C395" s="515">
        <f t="shared" ca="1" si="49"/>
        <v>1770883.6513112769</v>
      </c>
      <c r="D395" s="516">
        <f t="shared" ca="1" si="44"/>
        <v>120096.85702513803</v>
      </c>
      <c r="E395" s="516">
        <f t="shared" ca="1" si="45"/>
        <v>1650786.7942861388</v>
      </c>
      <c r="F395" s="516">
        <f t="shared" ca="1" si="46"/>
        <v>20520940.656508572</v>
      </c>
      <c r="G395" s="517">
        <v>55679</v>
      </c>
      <c r="H395" s="516">
        <f t="shared" ca="1" si="47"/>
        <v>600.48428512569012</v>
      </c>
      <c r="I395" s="518">
        <f t="shared" ca="1" si="48"/>
        <v>8247.8826116956316</v>
      </c>
      <c r="J395" s="530">
        <f t="shared" ca="1" si="50"/>
        <v>1779732.0182080984</v>
      </c>
      <c r="K395" s="436"/>
      <c r="L395" s="436"/>
      <c r="M395" s="436"/>
      <c r="O395" s="422">
        <f t="shared" si="51"/>
        <v>31</v>
      </c>
    </row>
    <row r="396" spans="2:15" ht="17.45" customHeight="1">
      <c r="B396" s="510">
        <v>349</v>
      </c>
      <c r="C396" s="515">
        <f t="shared" ca="1" si="49"/>
        <v>1770883.6513112769</v>
      </c>
      <c r="D396" s="516">
        <f t="shared" ca="1" si="44"/>
        <v>111155.09522275477</v>
      </c>
      <c r="E396" s="516">
        <f t="shared" ca="1" si="45"/>
        <v>1659728.5560885221</v>
      </c>
      <c r="F396" s="516">
        <f t="shared" ca="1" si="46"/>
        <v>18861212.10042005</v>
      </c>
      <c r="G396" s="517">
        <v>55709</v>
      </c>
      <c r="H396" s="516">
        <f t="shared" ca="1" si="47"/>
        <v>555.77547611377383</v>
      </c>
      <c r="I396" s="518">
        <f t="shared" ca="1" si="48"/>
        <v>7387.5386363430853</v>
      </c>
      <c r="J396" s="530">
        <f t="shared" ca="1" si="50"/>
        <v>1778826.9654237337</v>
      </c>
      <c r="K396" s="436"/>
      <c r="L396" s="436"/>
      <c r="M396" s="436"/>
      <c r="O396" s="422">
        <f t="shared" si="51"/>
        <v>30</v>
      </c>
    </row>
    <row r="397" spans="2:15" ht="17.45" customHeight="1">
      <c r="B397" s="510">
        <v>350</v>
      </c>
      <c r="C397" s="515">
        <f t="shared" ca="1" si="49"/>
        <v>1770883.6513112769</v>
      </c>
      <c r="D397" s="516">
        <f t="shared" ca="1" si="44"/>
        <v>102164.89887727528</v>
      </c>
      <c r="E397" s="516">
        <f t="shared" ca="1" si="45"/>
        <v>1668718.7524340018</v>
      </c>
      <c r="F397" s="516">
        <f t="shared" ca="1" si="46"/>
        <v>17192493.34798605</v>
      </c>
      <c r="G397" s="517">
        <v>55740</v>
      </c>
      <c r="H397" s="516">
        <f t="shared" ca="1" si="47"/>
        <v>510.82449438637639</v>
      </c>
      <c r="I397" s="518">
        <f t="shared" ca="1" si="48"/>
        <v>7016.3709013562575</v>
      </c>
      <c r="J397" s="530">
        <f t="shared" ca="1" si="50"/>
        <v>1778410.8467070195</v>
      </c>
      <c r="K397" s="436"/>
      <c r="L397" s="436"/>
      <c r="M397" s="436"/>
      <c r="O397" s="422">
        <f t="shared" si="51"/>
        <v>31</v>
      </c>
    </row>
    <row r="398" spans="2:15" ht="17.45" customHeight="1">
      <c r="B398" s="510">
        <v>351</v>
      </c>
      <c r="C398" s="515">
        <f t="shared" ca="1" si="49"/>
        <v>1770883.6513112769</v>
      </c>
      <c r="D398" s="516">
        <f t="shared" ca="1" si="44"/>
        <v>93126.005634924441</v>
      </c>
      <c r="E398" s="516">
        <f t="shared" ca="1" si="45"/>
        <v>1677757.6456763525</v>
      </c>
      <c r="F398" s="516">
        <f t="shared" ca="1" si="46"/>
        <v>15514735.702309698</v>
      </c>
      <c r="G398" s="517">
        <v>55771</v>
      </c>
      <c r="H398" s="516">
        <f t="shared" ca="1" si="47"/>
        <v>465.63002817462223</v>
      </c>
      <c r="I398" s="518">
        <f t="shared" ca="1" si="48"/>
        <v>6395.6075254508105</v>
      </c>
      <c r="J398" s="530">
        <f t="shared" ca="1" si="50"/>
        <v>1777744.8888649025</v>
      </c>
      <c r="K398" s="436"/>
      <c r="L398" s="436"/>
      <c r="M398" s="436"/>
      <c r="O398" s="422">
        <f t="shared" si="51"/>
        <v>31</v>
      </c>
    </row>
    <row r="399" spans="2:15" ht="17.45" customHeight="1">
      <c r="B399" s="510">
        <v>352</v>
      </c>
      <c r="C399" s="515">
        <f t="shared" ca="1" si="49"/>
        <v>1770883.6513112769</v>
      </c>
      <c r="D399" s="516">
        <f t="shared" ca="1" si="44"/>
        <v>84038.151720844195</v>
      </c>
      <c r="E399" s="516">
        <f t="shared" ca="1" si="45"/>
        <v>1686845.4995904327</v>
      </c>
      <c r="F399" s="516">
        <f t="shared" ca="1" si="46"/>
        <v>13827890.202719266</v>
      </c>
      <c r="G399" s="517">
        <v>55801</v>
      </c>
      <c r="H399" s="516">
        <f t="shared" ca="1" si="47"/>
        <v>420.19075860422095</v>
      </c>
      <c r="I399" s="518">
        <f t="shared" ca="1" si="48"/>
        <v>5585.3048528314903</v>
      </c>
      <c r="J399" s="530">
        <f t="shared" ca="1" si="50"/>
        <v>1776889.1469227127</v>
      </c>
      <c r="K399" s="436"/>
      <c r="L399" s="436"/>
      <c r="M399" s="436"/>
      <c r="O399" s="422">
        <f t="shared" si="51"/>
        <v>30</v>
      </c>
    </row>
    <row r="400" spans="2:15" ht="17.45" customHeight="1">
      <c r="B400" s="510">
        <v>353</v>
      </c>
      <c r="C400" s="515">
        <f t="shared" ca="1" si="49"/>
        <v>1770883.6513112769</v>
      </c>
      <c r="D400" s="516">
        <f t="shared" ca="1" si="44"/>
        <v>74901.071931396029</v>
      </c>
      <c r="E400" s="516">
        <f t="shared" ca="1" si="45"/>
        <v>1695982.5793798808</v>
      </c>
      <c r="F400" s="516">
        <f t="shared" ca="1" si="46"/>
        <v>12131907.623339385</v>
      </c>
      <c r="G400" s="517">
        <v>55832</v>
      </c>
      <c r="H400" s="516">
        <f t="shared" ca="1" si="47"/>
        <v>374.50535965698015</v>
      </c>
      <c r="I400" s="518">
        <f t="shared" ca="1" si="48"/>
        <v>5143.9751554115664</v>
      </c>
      <c r="J400" s="530">
        <f t="shared" ca="1" si="50"/>
        <v>1776402.1318263453</v>
      </c>
      <c r="K400" s="436"/>
      <c r="L400" s="436"/>
      <c r="M400" s="436"/>
      <c r="O400" s="422">
        <f t="shared" si="51"/>
        <v>31</v>
      </c>
    </row>
    <row r="401" spans="2:16" ht="17.45" customHeight="1">
      <c r="B401" s="510">
        <v>354</v>
      </c>
      <c r="C401" s="515">
        <f t="shared" ca="1" si="49"/>
        <v>1770883.6513112769</v>
      </c>
      <c r="D401" s="516">
        <f t="shared" ca="1" si="44"/>
        <v>65714.499626421675</v>
      </c>
      <c r="E401" s="516">
        <f t="shared" ca="1" si="45"/>
        <v>1705169.1516848553</v>
      </c>
      <c r="F401" s="516">
        <f t="shared" ca="1" si="46"/>
        <v>10426738.471654529</v>
      </c>
      <c r="G401" s="517">
        <v>55862</v>
      </c>
      <c r="H401" s="516">
        <f t="shared" ca="1" si="47"/>
        <v>328.57249813210836</v>
      </c>
      <c r="I401" s="518">
        <f t="shared" ca="1" si="48"/>
        <v>4367.4867444021775</v>
      </c>
      <c r="J401" s="530">
        <f t="shared" ca="1" si="50"/>
        <v>1775579.7105538112</v>
      </c>
      <c r="K401" s="436"/>
      <c r="L401" s="436"/>
      <c r="M401" s="436"/>
      <c r="O401" s="422">
        <f t="shared" si="51"/>
        <v>30</v>
      </c>
    </row>
    <row r="402" spans="2:16" ht="17.45" customHeight="1">
      <c r="B402" s="510">
        <v>355</v>
      </c>
      <c r="C402" s="515">
        <f t="shared" ca="1" si="49"/>
        <v>1770883.6513112769</v>
      </c>
      <c r="D402" s="516">
        <f t="shared" ca="1" si="44"/>
        <v>56478.166721462032</v>
      </c>
      <c r="E402" s="516">
        <f t="shared" ca="1" si="45"/>
        <v>1714405.4845898149</v>
      </c>
      <c r="F402" s="516">
        <f t="shared" ca="1" si="46"/>
        <v>8712332.9870647136</v>
      </c>
      <c r="G402" s="517">
        <v>55893</v>
      </c>
      <c r="H402" s="516">
        <f t="shared" ca="1" si="47"/>
        <v>282.39083360731019</v>
      </c>
      <c r="I402" s="518">
        <f t="shared" ca="1" si="48"/>
        <v>3878.7467114554843</v>
      </c>
      <c r="J402" s="530">
        <f t="shared" ca="1" si="50"/>
        <v>1775044.7888563399</v>
      </c>
      <c r="K402" s="436"/>
      <c r="L402" s="436"/>
      <c r="M402" s="436"/>
      <c r="O402" s="422">
        <f t="shared" si="51"/>
        <v>31</v>
      </c>
    </row>
    <row r="403" spans="2:16" ht="17.45" customHeight="1">
      <c r="B403" s="510">
        <v>356</v>
      </c>
      <c r="C403" s="515">
        <f t="shared" ca="1" si="49"/>
        <v>1770883.6513112769</v>
      </c>
      <c r="D403" s="516">
        <f t="shared" ca="1" si="44"/>
        <v>47191.803679933866</v>
      </c>
      <c r="E403" s="516">
        <f t="shared" ca="1" si="45"/>
        <v>1723691.8476313432</v>
      </c>
      <c r="F403" s="516">
        <f t="shared" ca="1" si="46"/>
        <v>6988641.1394333709</v>
      </c>
      <c r="G403" s="517">
        <v>55924</v>
      </c>
      <c r="H403" s="516">
        <f t="shared" ca="1" si="47"/>
        <v>235.95901839966933</v>
      </c>
      <c r="I403" s="518">
        <f t="shared" ca="1" si="48"/>
        <v>3240.9878711880729</v>
      </c>
      <c r="J403" s="530">
        <f t="shared" ca="1" si="50"/>
        <v>1774360.5982008646</v>
      </c>
      <c r="K403" s="436"/>
      <c r="L403" s="436"/>
      <c r="M403" s="436"/>
      <c r="O403" s="422">
        <f t="shared" si="51"/>
        <v>31</v>
      </c>
    </row>
    <row r="404" spans="2:16" ht="17.45" customHeight="1">
      <c r="B404" s="510">
        <v>357</v>
      </c>
      <c r="C404" s="515">
        <f t="shared" ca="1" si="49"/>
        <v>1770883.6513112769</v>
      </c>
      <c r="D404" s="516">
        <f t="shared" ca="1" si="44"/>
        <v>37855.139505264095</v>
      </c>
      <c r="E404" s="516">
        <f t="shared" ca="1" si="45"/>
        <v>1733028.5118060128</v>
      </c>
      <c r="F404" s="516">
        <f t="shared" ca="1" si="46"/>
        <v>5255612.6276273578</v>
      </c>
      <c r="G404" s="517">
        <v>55952</v>
      </c>
      <c r="H404" s="516">
        <f t="shared" ca="1" si="47"/>
        <v>189.27569752632047</v>
      </c>
      <c r="I404" s="518">
        <f t="shared" ca="1" si="48"/>
        <v>2348.1834228496123</v>
      </c>
      <c r="J404" s="530">
        <f t="shared" ca="1" si="50"/>
        <v>1773421.1104316527</v>
      </c>
      <c r="K404" s="436"/>
      <c r="L404" s="436"/>
      <c r="M404" s="436"/>
      <c r="O404" s="422">
        <f t="shared" si="51"/>
        <v>28</v>
      </c>
    </row>
    <row r="405" spans="2:16" ht="17.45" customHeight="1">
      <c r="B405" s="510">
        <v>358</v>
      </c>
      <c r="C405" s="515">
        <f t="shared" ca="1" si="49"/>
        <v>1770883.6513112769</v>
      </c>
      <c r="D405" s="516">
        <f t="shared" ca="1" si="44"/>
        <v>28467.901732981521</v>
      </c>
      <c r="E405" s="516">
        <f t="shared" ca="1" si="45"/>
        <v>1742415.7495782955</v>
      </c>
      <c r="F405" s="516">
        <f t="shared" ca="1" si="46"/>
        <v>3513196.8780490626</v>
      </c>
      <c r="G405" s="517">
        <v>55983</v>
      </c>
      <c r="H405" s="516">
        <f t="shared" ca="1" si="47"/>
        <v>142.33950866490761</v>
      </c>
      <c r="I405" s="518">
        <f t="shared" ca="1" si="48"/>
        <v>1955.0878974773768</v>
      </c>
      <c r="J405" s="530">
        <f t="shared" ca="1" si="50"/>
        <v>1772981.0787174192</v>
      </c>
      <c r="K405" s="436"/>
      <c r="L405" s="436"/>
      <c r="M405" s="436"/>
      <c r="O405" s="422">
        <f t="shared" si="51"/>
        <v>31</v>
      </c>
    </row>
    <row r="406" spans="2:16" ht="17.45" customHeight="1">
      <c r="B406" s="510">
        <v>359</v>
      </c>
      <c r="C406" s="515">
        <f t="shared" ca="1" si="49"/>
        <v>1770883.6513112769</v>
      </c>
      <c r="D406" s="516">
        <f t="shared" ca="1" si="44"/>
        <v>19029.816422765754</v>
      </c>
      <c r="E406" s="516">
        <f t="shared" ca="1" si="45"/>
        <v>1751853.8348885111</v>
      </c>
      <c r="F406" s="516">
        <f t="shared" ca="1" si="46"/>
        <v>1761343.0431605515</v>
      </c>
      <c r="G406" s="517">
        <v>56013</v>
      </c>
      <c r="H406" s="516">
        <f t="shared" ca="1" si="47"/>
        <v>95.149082113828769</v>
      </c>
      <c r="I406" s="518">
        <f t="shared" ca="1" si="48"/>
        <v>1264.7508760976625</v>
      </c>
      <c r="J406" s="530">
        <f t="shared" ca="1" si="50"/>
        <v>1772243.5512694884</v>
      </c>
      <c r="K406" s="436"/>
      <c r="L406" s="436"/>
      <c r="M406" s="436"/>
      <c r="O406" s="422">
        <f t="shared" si="51"/>
        <v>30</v>
      </c>
    </row>
    <row r="407" spans="2:16" ht="17.45" customHeight="1">
      <c r="B407" s="510">
        <v>360</v>
      </c>
      <c r="C407" s="515">
        <f t="shared" ca="1" si="49"/>
        <v>1770883.6513112769</v>
      </c>
      <c r="D407" s="516">
        <f t="shared" ca="1" si="44"/>
        <v>9540.6081504529866</v>
      </c>
      <c r="E407" s="516">
        <f t="shared" ca="1" si="45"/>
        <v>1761343.0431608239</v>
      </c>
      <c r="F407" s="516">
        <f t="shared" ca="1" si="46"/>
        <v>-2.7241185307502747E-7</v>
      </c>
      <c r="G407" s="517">
        <v>56044</v>
      </c>
      <c r="H407" s="516">
        <f t="shared" ca="1" si="47"/>
        <v>47.703040752264933</v>
      </c>
      <c r="I407" s="518">
        <f t="shared" ca="1" si="48"/>
        <v>655.21961205572507</v>
      </c>
      <c r="J407" s="530">
        <f t="shared" ca="1" si="50"/>
        <v>1771586.573964085</v>
      </c>
      <c r="K407" s="436"/>
      <c r="L407" s="436"/>
      <c r="M407" s="436"/>
      <c r="O407" s="422">
        <f t="shared" si="51"/>
        <v>31</v>
      </c>
    </row>
    <row r="408" spans="2:16" ht="17.45" customHeight="1" thickBot="1">
      <c r="B408" s="532"/>
      <c r="C408" s="533">
        <v>0</v>
      </c>
      <c r="D408" s="533">
        <v>0</v>
      </c>
      <c r="E408" s="534">
        <f ca="1">+H42-SUM(E48:E407)</f>
        <v>0</v>
      </c>
      <c r="F408" s="534">
        <v>0</v>
      </c>
      <c r="G408" s="535"/>
      <c r="H408" s="534"/>
      <c r="I408" s="536"/>
      <c r="J408" s="537"/>
      <c r="K408" s="436"/>
      <c r="L408" s="436"/>
      <c r="M408" s="436"/>
      <c r="O408" s="538"/>
    </row>
    <row r="409" spans="2:16" ht="14.65" customHeight="1" thickBot="1">
      <c r="C409" s="539">
        <f ca="1">SUM(C47:C407)</f>
        <v>637518114.47206008</v>
      </c>
      <c r="D409" s="540">
        <f ca="1">SUM(D47:D407)</f>
        <v>357345160.69329715</v>
      </c>
      <c r="E409" s="539">
        <f ca="1">SUM(E47:E408)</f>
        <v>280172953.77876222</v>
      </c>
      <c r="O409" s="436"/>
      <c r="P409" s="436"/>
    </row>
    <row r="410" spans="2:16" ht="14.65" customHeight="1"/>
    <row r="411" spans="2:16" ht="14.65" customHeight="1"/>
    <row r="412" spans="2:16" ht="14.65" customHeight="1"/>
    <row r="413" spans="2:16" ht="14.65" customHeight="1"/>
    <row r="414" spans="2:16" ht="14.65" customHeight="1"/>
    <row r="415" spans="2:16" ht="14.65" customHeight="1"/>
    <row r="416" spans="2: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2.75" customHeight="1"/>
  </sheetData>
  <sheetProtection formatCells="0" formatColumns="0" formatRows="0"/>
  <mergeCells count="28">
    <mergeCell ref="Q5:R5"/>
    <mergeCell ref="B2:J2"/>
    <mergeCell ref="Q2:T2"/>
    <mergeCell ref="C3:D3"/>
    <mergeCell ref="F3:H3"/>
    <mergeCell ref="Q4:R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1- DATOS DEL PROYECTO</vt:lpstr>
      <vt:lpstr>2- INFRAESTRUCTURA</vt:lpstr>
      <vt:lpstr>3- INDIRECTOS Y COSTOS  ADM</vt:lpstr>
      <vt:lpstr>4-COSTOS DE TRANS Y FIDUCIA</vt:lpstr>
      <vt:lpstr>5- COSTO FINANCIERO AFD</vt:lpstr>
      <vt:lpstr>6-CUADRO RESUMEN </vt:lpstr>
      <vt:lpstr>RESUMEN PARA PLATAFORMA </vt:lpstr>
      <vt:lpstr>ESTRUCTURA DE COSTOS T1</vt:lpstr>
      <vt:lpstr>ESTRUCTURA DE COSTOS T2</vt:lpstr>
      <vt:lpstr>ESTRUCTURA DE COSTOS T3</vt:lpstr>
      <vt:lpstr>ESTRUCTURA DE COSTOS T4</vt:lpstr>
      <vt:lpstr>ESTRUCTURA DE COSTOS T5</vt:lpstr>
      <vt:lpstr>ESTRUCTURA DE COSTOS T6</vt:lpstr>
      <vt:lpstr>ESTRUCTURA DE COSTOS T7</vt:lpstr>
      <vt:lpstr>ESTRUCTURA DE COSTOS T8</vt:lpstr>
      <vt:lpstr>'1- DATOS DEL PROYECTO'!Área_de_impresión</vt:lpstr>
      <vt:lpstr>'2- INFRAESTRUCTURA'!Área_de_impresión</vt:lpstr>
      <vt:lpstr>'3- INDIRECTOS Y COSTOS  ADM'!Área_de_impresión</vt:lpstr>
      <vt:lpstr>'5- COSTO FINANCIERO AFD'!Área_de_impresión</vt:lpstr>
      <vt:lpstr>'6-CUADRO RESUMEN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Carlos Muñoz</cp:lastModifiedBy>
  <cp:lastPrinted>2024-03-20T20:59:10Z</cp:lastPrinted>
  <dcterms:created xsi:type="dcterms:W3CDTF">2023-08-21T20:49:29Z</dcterms:created>
  <dcterms:modified xsi:type="dcterms:W3CDTF">2024-05-24T22:33:45Z</dcterms:modified>
</cp:coreProperties>
</file>